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35" windowHeight="4470" tabRatio="599" activeTab="0"/>
  </bookViews>
  <sheets>
    <sheet name="TST-Amortisation" sheetId="1" r:id="rId1"/>
    <sheet name="Strompreissteigerung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Manuel</author>
    <author>TST</author>
  </authors>
  <commentList>
    <comment ref="G4" authorId="0">
      <text>
        <r>
          <rPr>
            <b/>
            <sz val="8"/>
            <rFont val="Tahoma"/>
            <family val="2"/>
          </rPr>
          <t>Generatorleistung bis max. 10kW eingeben.
Höhere Leistung in Zeile 8 bzw. 10 und 12 eintragen!</t>
        </r>
      </text>
    </comment>
    <comment ref="G5" authorId="1">
      <text>
        <r>
          <rPr>
            <b/>
            <sz val="9"/>
            <rFont val="Tahoma"/>
            <family val="2"/>
          </rPr>
          <t>TST:</t>
        </r>
        <r>
          <rPr>
            <sz val="9"/>
            <rFont val="Tahoma"/>
            <family val="2"/>
          </rPr>
          <t xml:space="preserve">
Standard: 970
Dieser Wert gilt für Süddeutschland - in anderen Regionen bitte ändern</t>
        </r>
      </text>
    </comment>
    <comment ref="G7" authorId="1">
      <text>
        <r>
          <rPr>
            <sz val="9"/>
            <rFont val="Tahoma"/>
            <family val="2"/>
          </rPr>
          <t xml:space="preserve">hier eine Zahl  &gt;0 und &lt;30 bei Anlagen bis 40 kwp eintragen.
</t>
        </r>
      </text>
    </comment>
    <comment ref="G9" authorId="1">
      <text>
        <r>
          <rPr>
            <sz val="9"/>
            <rFont val="Tahoma"/>
            <family val="2"/>
          </rPr>
          <t xml:space="preserve">hier eine Zahl zwischen
&gt;0 und &lt;960 
eintragen, bei Anlagen
&gt;40 kwp
</t>
        </r>
      </text>
    </comment>
    <comment ref="G11" authorId="1">
      <text>
        <r>
          <rPr>
            <sz val="9"/>
            <rFont val="Tahoma"/>
            <family val="2"/>
          </rPr>
          <t xml:space="preserve">hier eine Zahl &gt;0 und &lt;9000 für Anlagen bis 10 MW eintragen.
</t>
        </r>
      </text>
    </comment>
    <comment ref="G16" authorId="1">
      <text>
        <r>
          <rPr>
            <b/>
            <sz val="9"/>
            <rFont val="Tahoma"/>
            <family val="2"/>
          </rPr>
          <t>TST:</t>
        </r>
        <r>
          <rPr>
            <sz val="9"/>
            <rFont val="Tahoma"/>
            <family val="2"/>
          </rPr>
          <t xml:space="preserve">
Bitte hier den ge-schätzten Prozentanteil Ihres Eigenverbrauchs eingeben
</t>
        </r>
      </text>
    </comment>
    <comment ref="G17" authorId="1">
      <text>
        <r>
          <rPr>
            <b/>
            <sz val="9"/>
            <rFont val="Tahoma"/>
            <family val="2"/>
          </rPr>
          <t>TST:</t>
        </r>
        <r>
          <rPr>
            <sz val="9"/>
            <rFont val="Tahoma"/>
            <family val="2"/>
          </rPr>
          <t xml:space="preserve">
Bitte hier Ihren aktuellen Strompreis eingeben
</t>
        </r>
      </text>
    </comment>
  </commentList>
</comments>
</file>

<file path=xl/sharedStrings.xml><?xml version="1.0" encoding="utf-8"?>
<sst xmlns="http://schemas.openxmlformats.org/spreadsheetml/2006/main" count="82" uniqueCount="75">
  <si>
    <t>Tilgung</t>
  </si>
  <si>
    <t>1. Jahr</t>
  </si>
  <si>
    <t>2. Jahr</t>
  </si>
  <si>
    <t xml:space="preserve">3. Jahr </t>
  </si>
  <si>
    <t>4. Jahr</t>
  </si>
  <si>
    <t>5. Jahr</t>
  </si>
  <si>
    <t>6. Jahr</t>
  </si>
  <si>
    <t>7. Jahr</t>
  </si>
  <si>
    <t>8. Jahr</t>
  </si>
  <si>
    <t xml:space="preserve">9. Jahr </t>
  </si>
  <si>
    <t>10. Jahr</t>
  </si>
  <si>
    <t>11. Jahr</t>
  </si>
  <si>
    <t>12. Jahr</t>
  </si>
  <si>
    <t>13. Jahr</t>
  </si>
  <si>
    <t>14. Jahr</t>
  </si>
  <si>
    <t>15. Jahr</t>
  </si>
  <si>
    <t>16. Jahr</t>
  </si>
  <si>
    <t>17. Jahr</t>
  </si>
  <si>
    <t>18. Jahr</t>
  </si>
  <si>
    <t>19. Jahr</t>
  </si>
  <si>
    <t>20. Jahr</t>
  </si>
  <si>
    <t xml:space="preserve"> </t>
  </si>
  <si>
    <t>Generatorleistung in kWp</t>
  </si>
  <si>
    <t>Zinsen</t>
  </si>
  <si>
    <t>Gesamt</t>
  </si>
  <si>
    <t xml:space="preserve">Anlage </t>
  </si>
  <si>
    <t>Wirtschaftlichkeitsabschätzung ohne Gewähr:</t>
  </si>
  <si>
    <t>incl. Zinsen für die Zwischenfinanzierung</t>
  </si>
  <si>
    <t xml:space="preserve">Jahresertrag je kWp inst. Generatorleistg. (kWh) </t>
  </si>
  <si>
    <t>Euro pro Jahr</t>
  </si>
  <si>
    <t>abzgl. Wartungs- und Versicherungskosten</t>
  </si>
  <si>
    <t xml:space="preserve">Einspeisevergütung </t>
  </si>
  <si>
    <t>Durchschnittlicher Wirkungsgrad WR 95 %!</t>
  </si>
  <si>
    <t>zuzüglich Wirkungsgradverbesserung</t>
  </si>
  <si>
    <t>Generatorleistung über 10 kWp</t>
  </si>
  <si>
    <t>Stromeinspeisung und Steuerersparnis</t>
  </si>
  <si>
    <t>abzgl. Einkommensteuer auf Stromeinn.</t>
  </si>
  <si>
    <t xml:space="preserve">Hinweis: </t>
  </si>
  <si>
    <t>Generatorleistung über 40 kWp</t>
  </si>
  <si>
    <t>Ihr Gewinn* :</t>
  </si>
  <si>
    <t>Rest-darlehen</t>
  </si>
  <si>
    <t>Wirkungsgrad verbesserung</t>
  </si>
  <si>
    <t>Mehr Ertrag in EUR</t>
  </si>
  <si>
    <t>Einspeise-vergütung in EUR</t>
  </si>
  <si>
    <t>Ihr Konto-stand:</t>
  </si>
  <si>
    <t>EVU nicht vergüteten Stroms</t>
  </si>
  <si>
    <t xml:space="preserve">*Gilt bei vollständigem Eigenverbrauch des vom </t>
  </si>
  <si>
    <t>Gesamteinnahmen durch:</t>
  </si>
  <si>
    <t>EUR</t>
  </si>
  <si>
    <t>Die Versicherung beträgt 0,4 % des Anlagenwertes:</t>
  </si>
  <si>
    <t>Für Wartungskosten werden 0,25 % des Anlagenwertes angesetzt</t>
  </si>
  <si>
    <t xml:space="preserve"> Jahre</t>
  </si>
  <si>
    <t>Eigenverbrauch in Prozent</t>
  </si>
  <si>
    <t>Strompreis Eigenverbrauch</t>
  </si>
  <si>
    <t>%</t>
  </si>
  <si>
    <t>€</t>
  </si>
  <si>
    <t>Eigen-</t>
  </si>
  <si>
    <t>verbrauch</t>
  </si>
  <si>
    <t>Einnahmen</t>
  </si>
  <si>
    <r>
      <t xml:space="preserve">Die Angaben beruhen auf Erfahrungswerten der Fa. TST und sind </t>
    </r>
    <r>
      <rPr>
        <b/>
        <u val="single"/>
        <sz val="12"/>
        <rFont val="Calibri"/>
        <family val="2"/>
      </rPr>
      <t>ohne Gewähr!</t>
    </r>
  </si>
  <si>
    <r>
      <t>Einspeisevergütung pro kW in</t>
    </r>
    <r>
      <rPr>
        <b/>
        <sz val="12"/>
        <color indexed="13"/>
        <rFont val="Calibri"/>
        <family val="2"/>
      </rPr>
      <t xml:space="preserve"> Euro</t>
    </r>
  </si>
  <si>
    <r>
      <t>Generatorleistung über 1000 kWp und</t>
    </r>
    <r>
      <rPr>
        <b/>
        <sz val="12"/>
        <color indexed="13"/>
        <rFont val="Calibri"/>
        <family val="2"/>
      </rPr>
      <t xml:space="preserve"> Freiland</t>
    </r>
  </si>
  <si>
    <r>
      <t xml:space="preserve">Bitte füllen Sie die </t>
    </r>
    <r>
      <rPr>
        <b/>
        <sz val="12"/>
        <color indexed="17"/>
        <rFont val="Calibri"/>
        <family val="2"/>
      </rPr>
      <t>grün hinterlegten</t>
    </r>
    <r>
      <rPr>
        <b/>
        <sz val="12"/>
        <color indexed="18"/>
        <rFont val="Calibri"/>
        <family val="2"/>
      </rPr>
      <t xml:space="preserve"> Zellen aus: Das Programm rechnet Ihnen ihren Gewinn über 20 Jahre aus!</t>
    </r>
  </si>
  <si>
    <t>Eigenverbrauchsanteil:</t>
  </si>
  <si>
    <t>Einnahmen- Zins-       und Tilgung- Kosten</t>
  </si>
  <si>
    <t>Nettobetrag des Angebots von TST</t>
  </si>
  <si>
    <t>= gesamte Investitionskosten</t>
  </si>
  <si>
    <r>
      <rPr>
        <b/>
        <i/>
        <sz val="12"/>
        <color indexed="13"/>
        <rFont val="Calibri"/>
        <family val="2"/>
      </rPr>
      <t>geschätzte</t>
    </r>
    <r>
      <rPr>
        <b/>
        <sz val="12"/>
        <color indexed="13"/>
        <rFont val="Calibri"/>
        <family val="2"/>
      </rPr>
      <t xml:space="preserve"> </t>
    </r>
    <r>
      <rPr>
        <b/>
        <sz val="12"/>
        <color indexed="13"/>
        <rFont val="Calibri"/>
        <family val="2"/>
      </rPr>
      <t>Kosten für Montage, Elektroarbeiten und sonstiges Elektromaterial, das nicht im Angebot von TST enthalten ist</t>
    </r>
  </si>
  <si>
    <t>Name</t>
  </si>
  <si>
    <t>Strompreissteigerung:</t>
  </si>
  <si>
    <t>Ihr durchschn. Strompreis:</t>
  </si>
  <si>
    <t>Strompreissteigerung</t>
  </si>
  <si>
    <t>Jahre</t>
  </si>
  <si>
    <t>Durchschnitt</t>
  </si>
  <si>
    <t>40% der EEG-Umlage: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</si>
</sst>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.000"/>
    <numFmt numFmtId="174" formatCode="0.0000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18"/>
      <name val="Calibri"/>
      <family val="2"/>
    </font>
    <font>
      <sz val="13"/>
      <color indexed="47"/>
      <name val="Calibri"/>
      <family val="2"/>
    </font>
    <font>
      <b/>
      <sz val="13"/>
      <color indexed="47"/>
      <name val="Calibri"/>
      <family val="2"/>
    </font>
    <font>
      <b/>
      <u val="single"/>
      <sz val="13"/>
      <color indexed="47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b/>
      <sz val="12"/>
      <color indexed="18"/>
      <name val="Calibri"/>
      <family val="2"/>
    </font>
    <font>
      <b/>
      <sz val="12"/>
      <color indexed="9"/>
      <name val="Calibri"/>
      <family val="2"/>
    </font>
    <font>
      <b/>
      <sz val="13"/>
      <color indexed="8"/>
      <name val="Calibri"/>
      <family val="2"/>
    </font>
    <font>
      <b/>
      <sz val="12"/>
      <color indexed="17"/>
      <name val="Calibri"/>
      <family val="2"/>
    </font>
    <font>
      <b/>
      <i/>
      <sz val="12"/>
      <color indexed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9"/>
      <name val="Calibri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b/>
      <u val="single"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FFFF00"/>
      <name val="Calibri"/>
      <family val="2"/>
    </font>
    <font>
      <b/>
      <sz val="12"/>
      <color rgb="FFFFC000"/>
      <name val="Calibri"/>
      <family val="2"/>
    </font>
    <font>
      <b/>
      <sz val="10"/>
      <color theme="0"/>
      <name val="Calibri"/>
      <family val="2"/>
    </font>
    <font>
      <b/>
      <u val="single"/>
      <sz val="13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ADF5B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52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/>
      <protection/>
    </xf>
    <xf numFmtId="2" fontId="17" fillId="0" borderId="0" xfId="0" applyNumberFormat="1" applyFont="1" applyBorder="1" applyAlignment="1" applyProtection="1">
      <alignment/>
      <protection/>
    </xf>
    <xf numFmtId="173" fontId="14" fillId="0" borderId="0" xfId="0" applyNumberFormat="1" applyFont="1" applyBorder="1" applyAlignment="1" applyProtection="1">
      <alignment horizontal="right"/>
      <protection/>
    </xf>
    <xf numFmtId="0" fontId="64" fillId="33" borderId="10" xfId="0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/>
    </xf>
    <xf numFmtId="0" fontId="9" fillId="2" borderId="12" xfId="0" applyFont="1" applyFill="1" applyBorder="1" applyAlignment="1" applyProtection="1">
      <alignment horizontal="right"/>
      <protection/>
    </xf>
    <xf numFmtId="0" fontId="24" fillId="34" borderId="13" xfId="0" applyFont="1" applyFill="1" applyBorder="1" applyAlignment="1" applyProtection="1">
      <alignment horizontal="center"/>
      <protection locked="0"/>
    </xf>
    <xf numFmtId="2" fontId="19" fillId="34" borderId="14" xfId="0" applyNumberFormat="1" applyFont="1" applyFill="1" applyBorder="1" applyAlignment="1" applyProtection="1">
      <alignment horizontal="right"/>
      <protection locked="0"/>
    </xf>
    <xf numFmtId="0" fontId="19" fillId="34" borderId="14" xfId="0" applyFont="1" applyFill="1" applyBorder="1" applyAlignment="1" applyProtection="1">
      <alignment horizontal="right"/>
      <protection locked="0"/>
    </xf>
    <xf numFmtId="0" fontId="65" fillId="33" borderId="14" xfId="0" applyFont="1" applyFill="1" applyBorder="1" applyAlignment="1" applyProtection="1">
      <alignment horizontal="right"/>
      <protection/>
    </xf>
    <xf numFmtId="174" fontId="65" fillId="33" borderId="14" xfId="0" applyNumberFormat="1" applyFont="1" applyFill="1" applyBorder="1" applyAlignment="1" applyProtection="1">
      <alignment horizontal="right"/>
      <protection/>
    </xf>
    <xf numFmtId="0" fontId="19" fillId="34" borderId="15" xfId="0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>
      <alignment/>
      <protection/>
    </xf>
    <xf numFmtId="3" fontId="10" fillId="2" borderId="12" xfId="0" applyNumberFormat="1" applyFont="1" applyFill="1" applyBorder="1" applyAlignment="1" applyProtection="1">
      <alignment/>
      <protection/>
    </xf>
    <xf numFmtId="3" fontId="7" fillId="2" borderId="12" xfId="0" applyNumberFormat="1" applyFont="1" applyFill="1" applyBorder="1" applyAlignment="1" applyProtection="1">
      <alignment/>
      <protection/>
    </xf>
    <xf numFmtId="0" fontId="7" fillId="2" borderId="16" xfId="0" applyFont="1" applyFill="1" applyBorder="1" applyAlignment="1" applyProtection="1">
      <alignment/>
      <protection/>
    </xf>
    <xf numFmtId="0" fontId="64" fillId="33" borderId="17" xfId="0" applyFont="1" applyFill="1" applyBorder="1" applyAlignment="1" applyProtection="1">
      <alignment horizontal="left" vertical="center"/>
      <protection/>
    </xf>
    <xf numFmtId="0" fontId="64" fillId="33" borderId="18" xfId="0" applyFont="1" applyFill="1" applyBorder="1" applyAlignment="1" applyProtection="1">
      <alignment/>
      <protection/>
    </xf>
    <xf numFmtId="0" fontId="64" fillId="33" borderId="19" xfId="0" applyFont="1" applyFill="1" applyBorder="1" applyAlignment="1" applyProtection="1">
      <alignment horizontal="left" vertical="center"/>
      <protection/>
    </xf>
    <xf numFmtId="2" fontId="11" fillId="2" borderId="20" xfId="0" applyNumberFormat="1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18" xfId="0" applyFont="1" applyFill="1" applyBorder="1" applyAlignment="1" applyProtection="1">
      <alignment/>
      <protection/>
    </xf>
    <xf numFmtId="2" fontId="11" fillId="2" borderId="21" xfId="0" applyNumberFormat="1" applyFont="1" applyFill="1" applyBorder="1" applyAlignment="1" applyProtection="1">
      <alignment horizontal="right" vertical="center"/>
      <protection/>
    </xf>
    <xf numFmtId="0" fontId="11" fillId="2" borderId="22" xfId="0" applyFont="1" applyFill="1" applyBorder="1" applyAlignment="1" applyProtection="1">
      <alignment horizontal="left" vertical="center"/>
      <protection/>
    </xf>
    <xf numFmtId="0" fontId="11" fillId="2" borderId="22" xfId="0" applyFont="1" applyFill="1" applyBorder="1" applyAlignment="1" applyProtection="1">
      <alignment/>
      <protection/>
    </xf>
    <xf numFmtId="0" fontId="11" fillId="2" borderId="23" xfId="0" applyFont="1" applyFill="1" applyBorder="1" applyAlignment="1" applyProtection="1">
      <alignment/>
      <protection/>
    </xf>
    <xf numFmtId="1" fontId="14" fillId="35" borderId="24" xfId="0" applyNumberFormat="1" applyFont="1" applyFill="1" applyBorder="1" applyAlignment="1" applyProtection="1">
      <alignment horizontal="center"/>
      <protection/>
    </xf>
    <xf numFmtId="1" fontId="14" fillId="36" borderId="24" xfId="0" applyNumberFormat="1" applyFont="1" applyFill="1" applyBorder="1" applyAlignment="1" applyProtection="1">
      <alignment horizontal="center"/>
      <protection/>
    </xf>
    <xf numFmtId="1" fontId="15" fillId="36" borderId="25" xfId="0" applyNumberFormat="1" applyFont="1" applyFill="1" applyBorder="1" applyAlignment="1" applyProtection="1">
      <alignment/>
      <protection/>
    </xf>
    <xf numFmtId="1" fontId="14" fillId="35" borderId="26" xfId="0" applyNumberFormat="1" applyFont="1" applyFill="1" applyBorder="1" applyAlignment="1" applyProtection="1">
      <alignment horizontal="center"/>
      <protection/>
    </xf>
    <xf numFmtId="1" fontId="14" fillId="36" borderId="26" xfId="0" applyNumberFormat="1" applyFont="1" applyFill="1" applyBorder="1" applyAlignment="1" applyProtection="1">
      <alignment horizontal="center"/>
      <protection/>
    </xf>
    <xf numFmtId="1" fontId="15" fillId="36" borderId="27" xfId="0" applyNumberFormat="1" applyFont="1" applyFill="1" applyBorder="1" applyAlignment="1" applyProtection="1">
      <alignment/>
      <protection/>
    </xf>
    <xf numFmtId="1" fontId="14" fillId="35" borderId="10" xfId="0" applyNumberFormat="1" applyFont="1" applyFill="1" applyBorder="1" applyAlignment="1" applyProtection="1">
      <alignment horizontal="center"/>
      <protection/>
    </xf>
    <xf numFmtId="0" fontId="14" fillId="36" borderId="10" xfId="0" applyFont="1" applyFill="1" applyBorder="1" applyAlignment="1" applyProtection="1">
      <alignment horizontal="center"/>
      <protection/>
    </xf>
    <xf numFmtId="0" fontId="14" fillId="35" borderId="10" xfId="0" applyFont="1" applyFill="1" applyBorder="1" applyAlignment="1" applyProtection="1">
      <alignment horizontal="center"/>
      <protection/>
    </xf>
    <xf numFmtId="0" fontId="15" fillId="36" borderId="17" xfId="0" applyFont="1" applyFill="1" applyBorder="1" applyAlignment="1" applyProtection="1">
      <alignment/>
      <protection/>
    </xf>
    <xf numFmtId="1" fontId="14" fillId="35" borderId="28" xfId="0" applyNumberFormat="1" applyFont="1" applyFill="1" applyBorder="1" applyAlignment="1" applyProtection="1">
      <alignment horizontal="center"/>
      <protection/>
    </xf>
    <xf numFmtId="1" fontId="14" fillId="36" borderId="28" xfId="0" applyNumberFormat="1" applyFont="1" applyFill="1" applyBorder="1" applyAlignment="1" applyProtection="1">
      <alignment horizontal="center"/>
      <protection/>
    </xf>
    <xf numFmtId="1" fontId="15" fillId="36" borderId="29" xfId="0" applyNumberFormat="1" applyFont="1" applyFill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2" fontId="14" fillId="36" borderId="30" xfId="0" applyNumberFormat="1" applyFont="1" applyFill="1" applyBorder="1" applyAlignment="1" applyProtection="1">
      <alignment horizontal="center" vertical="center" wrapText="1"/>
      <protection/>
    </xf>
    <xf numFmtId="0" fontId="14" fillId="35" borderId="30" xfId="0" applyFont="1" applyFill="1" applyBorder="1" applyAlignment="1" applyProtection="1">
      <alignment horizontal="center"/>
      <protection/>
    </xf>
    <xf numFmtId="2" fontId="14" fillId="36" borderId="31" xfId="0" applyNumberFormat="1" applyFont="1" applyFill="1" applyBorder="1" applyAlignment="1" applyProtection="1">
      <alignment horizontal="center" vertical="center" wrapText="1"/>
      <protection/>
    </xf>
    <xf numFmtId="10" fontId="14" fillId="35" borderId="31" xfId="0" applyNumberFormat="1" applyFont="1" applyFill="1" applyBorder="1" applyAlignment="1" applyProtection="1">
      <alignment horizontal="center"/>
      <protection/>
    </xf>
    <xf numFmtId="2" fontId="14" fillId="36" borderId="32" xfId="0" applyNumberFormat="1" applyFont="1" applyFill="1" applyBorder="1" applyAlignment="1" applyProtection="1">
      <alignment horizontal="center" vertical="center" wrapText="1"/>
      <protection/>
    </xf>
    <xf numFmtId="2" fontId="14" fillId="35" borderId="32" xfId="0" applyNumberFormat="1" applyFont="1" applyFill="1" applyBorder="1" applyAlignment="1" applyProtection="1">
      <alignment horizontal="center"/>
      <protection/>
    </xf>
    <xf numFmtId="0" fontId="15" fillId="36" borderId="33" xfId="0" applyFont="1" applyFill="1" applyBorder="1" applyAlignment="1" applyProtection="1">
      <alignment horizontal="left"/>
      <protection/>
    </xf>
    <xf numFmtId="173" fontId="14" fillId="36" borderId="24" xfId="0" applyNumberFormat="1" applyFont="1" applyFill="1" applyBorder="1" applyAlignment="1" applyProtection="1">
      <alignment horizontal="center"/>
      <protection/>
    </xf>
    <xf numFmtId="0" fontId="15" fillId="36" borderId="34" xfId="0" applyFont="1" applyFill="1" applyBorder="1" applyAlignment="1" applyProtection="1">
      <alignment horizontal="left"/>
      <protection/>
    </xf>
    <xf numFmtId="173" fontId="14" fillId="36" borderId="26" xfId="0" applyNumberFormat="1" applyFont="1" applyFill="1" applyBorder="1" applyAlignment="1" applyProtection="1">
      <alignment horizontal="center"/>
      <protection/>
    </xf>
    <xf numFmtId="0" fontId="15" fillId="36" borderId="35" xfId="0" applyFont="1" applyFill="1" applyBorder="1" applyAlignment="1" applyProtection="1">
      <alignment horizontal="left"/>
      <protection/>
    </xf>
    <xf numFmtId="1" fontId="14" fillId="36" borderId="10" xfId="0" applyNumberFormat="1" applyFont="1" applyFill="1" applyBorder="1" applyAlignment="1" applyProtection="1">
      <alignment horizontal="center"/>
      <protection/>
    </xf>
    <xf numFmtId="173" fontId="14" fillId="36" borderId="10" xfId="0" applyNumberFormat="1" applyFont="1" applyFill="1" applyBorder="1" applyAlignment="1" applyProtection="1">
      <alignment horizontal="center"/>
      <protection/>
    </xf>
    <xf numFmtId="0" fontId="15" fillId="36" borderId="36" xfId="0" applyFont="1" applyFill="1" applyBorder="1" applyAlignment="1" applyProtection="1">
      <alignment horizontal="left"/>
      <protection/>
    </xf>
    <xf numFmtId="173" fontId="14" fillId="36" borderId="28" xfId="0" applyNumberFormat="1" applyFont="1" applyFill="1" applyBorder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 horizontal="left" vertical="center"/>
      <protection/>
    </xf>
    <xf numFmtId="0" fontId="65" fillId="33" borderId="18" xfId="0" applyFont="1" applyFill="1" applyBorder="1" applyAlignment="1" applyProtection="1">
      <alignment horizontal="left" vertical="center"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0" fontId="66" fillId="33" borderId="18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Alignment="1">
      <alignment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8" fontId="0" fillId="0" borderId="0" xfId="0" applyNumberFormat="1" applyAlignment="1">
      <alignment/>
    </xf>
    <xf numFmtId="0" fontId="0" fillId="0" borderId="37" xfId="0" applyBorder="1" applyAlignment="1">
      <alignment/>
    </xf>
    <xf numFmtId="8" fontId="0" fillId="0" borderId="37" xfId="0" applyNumberFormat="1" applyBorder="1" applyAlignment="1">
      <alignment/>
    </xf>
    <xf numFmtId="8" fontId="64" fillId="33" borderId="38" xfId="0" applyNumberFormat="1" applyFont="1" applyFill="1" applyBorder="1" applyAlignment="1" applyProtection="1">
      <alignment horizontal="center" vertical="center"/>
      <protection/>
    </xf>
    <xf numFmtId="0" fontId="64" fillId="33" borderId="18" xfId="0" applyFont="1" applyFill="1" applyBorder="1" applyAlignment="1" applyProtection="1">
      <alignment horizontal="left" vertical="center"/>
      <protection/>
    </xf>
    <xf numFmtId="8" fontId="64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39" xfId="0" applyFont="1" applyFill="1" applyBorder="1" applyAlignment="1" applyProtection="1">
      <alignment horizontal="left" vertical="center"/>
      <protection/>
    </xf>
    <xf numFmtId="0" fontId="23" fillId="33" borderId="40" xfId="0" applyFont="1" applyFill="1" applyBorder="1" applyAlignment="1" applyProtection="1">
      <alignment horizontal="left" vertical="center"/>
      <protection/>
    </xf>
    <xf numFmtId="0" fontId="23" fillId="33" borderId="41" xfId="0" applyFont="1" applyFill="1" applyBorder="1" applyAlignment="1" applyProtection="1">
      <alignment horizontal="left" vertical="center"/>
      <protection/>
    </xf>
    <xf numFmtId="0" fontId="23" fillId="33" borderId="42" xfId="0" applyFont="1" applyFill="1" applyBorder="1" applyAlignment="1" applyProtection="1">
      <alignment horizontal="left" vertical="center"/>
      <protection/>
    </xf>
    <xf numFmtId="0" fontId="23" fillId="33" borderId="43" xfId="0" applyFont="1" applyFill="1" applyBorder="1" applyAlignment="1" applyProtection="1">
      <alignment horizontal="left" vertical="center"/>
      <protection/>
    </xf>
    <xf numFmtId="0" fontId="23" fillId="33" borderId="44" xfId="0" applyFont="1" applyFill="1" applyBorder="1" applyAlignment="1" applyProtection="1">
      <alignment horizontal="left" vertical="center"/>
      <protection/>
    </xf>
    <xf numFmtId="1" fontId="14" fillId="36" borderId="30" xfId="0" applyNumberFormat="1" applyFont="1" applyFill="1" applyBorder="1" applyAlignment="1" applyProtection="1">
      <alignment horizontal="center" vertical="center" wrapText="1"/>
      <protection/>
    </xf>
    <xf numFmtId="1" fontId="14" fillId="36" borderId="31" xfId="0" applyNumberFormat="1" applyFont="1" applyFill="1" applyBorder="1" applyAlignment="1" applyProtection="1">
      <alignment horizontal="center" vertical="center" wrapText="1"/>
      <protection/>
    </xf>
    <xf numFmtId="1" fontId="14" fillId="36" borderId="32" xfId="0" applyNumberFormat="1" applyFont="1" applyFill="1" applyBorder="1" applyAlignment="1" applyProtection="1">
      <alignment horizontal="center" vertical="center" wrapText="1"/>
      <protection/>
    </xf>
    <xf numFmtId="0" fontId="66" fillId="33" borderId="39" xfId="0" applyFont="1" applyFill="1" applyBorder="1" applyAlignment="1" applyProtection="1">
      <alignment horizontal="left" vertical="center"/>
      <protection/>
    </xf>
    <xf numFmtId="0" fontId="66" fillId="33" borderId="40" xfId="0" applyFont="1" applyFill="1" applyBorder="1" applyAlignment="1" applyProtection="1">
      <alignment horizontal="left" vertical="center"/>
      <protection/>
    </xf>
    <xf numFmtId="0" fontId="66" fillId="33" borderId="41" xfId="0" applyFont="1" applyFill="1" applyBorder="1" applyAlignment="1" applyProtection="1">
      <alignment horizontal="left" vertical="center"/>
      <protection/>
    </xf>
    <xf numFmtId="0" fontId="67" fillId="33" borderId="39" xfId="0" applyFont="1" applyFill="1" applyBorder="1" applyAlignment="1" applyProtection="1" quotePrefix="1">
      <alignment horizontal="left" vertical="center"/>
      <protection/>
    </xf>
    <xf numFmtId="0" fontId="67" fillId="33" borderId="40" xfId="0" applyFont="1" applyFill="1" applyBorder="1" applyAlignment="1" applyProtection="1">
      <alignment horizontal="left" vertical="center"/>
      <protection/>
    </xf>
    <xf numFmtId="0" fontId="67" fillId="33" borderId="41" xfId="0" applyFont="1" applyFill="1" applyBorder="1" applyAlignment="1" applyProtection="1">
      <alignment horizontal="left" vertical="center"/>
      <protection/>
    </xf>
    <xf numFmtId="0" fontId="22" fillId="2" borderId="45" xfId="0" applyFont="1" applyFill="1" applyBorder="1" applyAlignment="1" applyProtection="1">
      <alignment horizontal="center" vertical="center" wrapText="1"/>
      <protection/>
    </xf>
    <xf numFmtId="0" fontId="22" fillId="2" borderId="46" xfId="0" applyFont="1" applyFill="1" applyBorder="1" applyAlignment="1" applyProtection="1">
      <alignment horizontal="center" vertical="center" wrapText="1"/>
      <protection/>
    </xf>
    <xf numFmtId="0" fontId="22" fillId="2" borderId="47" xfId="0" applyFont="1" applyFill="1" applyBorder="1" applyAlignment="1" applyProtection="1">
      <alignment horizontal="center" vertical="center" wrapText="1"/>
      <protection/>
    </xf>
    <xf numFmtId="0" fontId="22" fillId="2" borderId="20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center" vertical="center" wrapText="1"/>
      <protection/>
    </xf>
    <xf numFmtId="0" fontId="22" fillId="2" borderId="18" xfId="0" applyFont="1" applyFill="1" applyBorder="1" applyAlignment="1" applyProtection="1">
      <alignment horizontal="center" vertical="center" wrapText="1"/>
      <protection/>
    </xf>
    <xf numFmtId="0" fontId="22" fillId="2" borderId="21" xfId="0" applyFont="1" applyFill="1" applyBorder="1" applyAlignment="1" applyProtection="1">
      <alignment horizontal="center" vertical="center" wrapText="1"/>
      <protection/>
    </xf>
    <xf numFmtId="0" fontId="22" fillId="2" borderId="22" xfId="0" applyFont="1" applyFill="1" applyBorder="1" applyAlignment="1" applyProtection="1">
      <alignment horizontal="center" vertical="center" wrapText="1"/>
      <protection/>
    </xf>
    <xf numFmtId="0" fontId="22" fillId="2" borderId="23" xfId="0" applyFont="1" applyFill="1" applyBorder="1" applyAlignment="1" applyProtection="1">
      <alignment horizontal="center" vertical="center" wrapText="1"/>
      <protection/>
    </xf>
    <xf numFmtId="0" fontId="23" fillId="33" borderId="35" xfId="0" applyFont="1" applyFill="1" applyBorder="1" applyAlignment="1" applyProtection="1">
      <alignment horizontal="left" vertical="center"/>
      <protection/>
    </xf>
    <xf numFmtId="0" fontId="23" fillId="33" borderId="10" xfId="0" applyFont="1" applyFill="1" applyBorder="1" applyAlignment="1" applyProtection="1">
      <alignment horizontal="left" vertical="center"/>
      <protection/>
    </xf>
    <xf numFmtId="0" fontId="68" fillId="33" borderId="34" xfId="0" applyFont="1" applyFill="1" applyBorder="1" applyAlignment="1" applyProtection="1">
      <alignment horizontal="left" vertical="center" wrapText="1"/>
      <protection/>
    </xf>
    <xf numFmtId="0" fontId="68" fillId="33" borderId="26" xfId="0" applyFont="1" applyFill="1" applyBorder="1" applyAlignment="1" applyProtection="1">
      <alignment horizontal="left" vertical="center" wrapText="1"/>
      <protection/>
    </xf>
    <xf numFmtId="0" fontId="67" fillId="33" borderId="34" xfId="0" applyFont="1" applyFill="1" applyBorder="1" applyAlignment="1" applyProtection="1">
      <alignment horizontal="left" vertical="center"/>
      <protection/>
    </xf>
    <xf numFmtId="0" fontId="67" fillId="33" borderId="26" xfId="0" applyFont="1" applyFill="1" applyBorder="1" applyAlignment="1" applyProtection="1">
      <alignment horizontal="left" vertical="center"/>
      <protection/>
    </xf>
    <xf numFmtId="0" fontId="67" fillId="33" borderId="27" xfId="0" applyFont="1" applyFill="1" applyBorder="1" applyAlignment="1" applyProtection="1">
      <alignment horizontal="left" vertical="center"/>
      <protection/>
    </xf>
    <xf numFmtId="0" fontId="14" fillId="36" borderId="30" xfId="0" applyFont="1" applyFill="1" applyBorder="1" applyAlignment="1" applyProtection="1">
      <alignment horizontal="center" vertical="center" wrapText="1"/>
      <protection/>
    </xf>
    <xf numFmtId="0" fontId="14" fillId="36" borderId="31" xfId="0" applyFont="1" applyFill="1" applyBorder="1" applyAlignment="1" applyProtection="1">
      <alignment horizontal="center" vertical="center" wrapText="1"/>
      <protection/>
    </xf>
    <xf numFmtId="0" fontId="14" fillId="36" borderId="32" xfId="0" applyFont="1" applyFill="1" applyBorder="1" applyAlignment="1" applyProtection="1">
      <alignment horizontal="center" vertical="center" wrapText="1"/>
      <protection/>
    </xf>
    <xf numFmtId="0" fontId="11" fillId="2" borderId="45" xfId="0" applyFont="1" applyFill="1" applyBorder="1" applyAlignment="1" applyProtection="1">
      <alignment horizontal="left" vertical="center"/>
      <protection/>
    </xf>
    <xf numFmtId="0" fontId="11" fillId="2" borderId="46" xfId="0" applyFont="1" applyFill="1" applyBorder="1" applyAlignment="1" applyProtection="1">
      <alignment horizontal="left" vertical="center"/>
      <protection/>
    </xf>
    <xf numFmtId="0" fontId="11" fillId="2" borderId="47" xfId="0" applyFont="1" applyFill="1" applyBorder="1" applyAlignment="1" applyProtection="1">
      <alignment horizontal="left" vertical="center"/>
      <protection/>
    </xf>
    <xf numFmtId="0" fontId="11" fillId="2" borderId="20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14" fillId="35" borderId="30" xfId="0" applyFont="1" applyFill="1" applyBorder="1" applyAlignment="1" applyProtection="1">
      <alignment horizontal="center" vertical="center" wrapText="1"/>
      <protection/>
    </xf>
    <xf numFmtId="0" fontId="14" fillId="35" borderId="31" xfId="0" applyFont="1" applyFill="1" applyBorder="1" applyAlignment="1" applyProtection="1">
      <alignment horizontal="center" vertical="center" wrapText="1"/>
      <protection/>
    </xf>
    <xf numFmtId="0" fontId="14" fillId="35" borderId="32" xfId="0" applyFont="1" applyFill="1" applyBorder="1" applyAlignment="1" applyProtection="1">
      <alignment horizontal="center" vertical="center" wrapText="1"/>
      <protection/>
    </xf>
    <xf numFmtId="0" fontId="15" fillId="36" borderId="48" xfId="0" applyFont="1" applyFill="1" applyBorder="1" applyAlignment="1" applyProtection="1">
      <alignment horizontal="left" vertical="center" wrapText="1"/>
      <protection/>
    </xf>
    <xf numFmtId="0" fontId="15" fillId="36" borderId="49" xfId="0" applyFont="1" applyFill="1" applyBorder="1" applyAlignment="1" applyProtection="1">
      <alignment horizontal="left" vertical="center" wrapText="1"/>
      <protection/>
    </xf>
    <xf numFmtId="0" fontId="15" fillId="36" borderId="50" xfId="0" applyFont="1" applyFill="1" applyBorder="1" applyAlignment="1" applyProtection="1">
      <alignment horizontal="left" vertical="center" wrapText="1"/>
      <protection/>
    </xf>
    <xf numFmtId="2" fontId="14" fillId="35" borderId="30" xfId="0" applyNumberFormat="1" applyFont="1" applyFill="1" applyBorder="1" applyAlignment="1" applyProtection="1">
      <alignment horizontal="center" vertical="center" wrapText="1"/>
      <protection/>
    </xf>
    <xf numFmtId="2" fontId="14" fillId="35" borderId="31" xfId="0" applyNumberFormat="1" applyFont="1" applyFill="1" applyBorder="1" applyAlignment="1" applyProtection="1">
      <alignment horizontal="center" vertical="center" wrapText="1"/>
      <protection/>
    </xf>
    <xf numFmtId="2" fontId="14" fillId="35" borderId="32" xfId="0" applyNumberFormat="1" applyFont="1" applyFill="1" applyBorder="1" applyAlignment="1" applyProtection="1">
      <alignment horizontal="center" vertical="center" wrapText="1"/>
      <protection/>
    </xf>
    <xf numFmtId="0" fontId="16" fillId="36" borderId="51" xfId="0" applyFont="1" applyFill="1" applyBorder="1" applyAlignment="1" applyProtection="1">
      <alignment horizontal="center" vertical="center" wrapText="1"/>
      <protection/>
    </xf>
    <xf numFmtId="0" fontId="16" fillId="36" borderId="52" xfId="0" applyFont="1" applyFill="1" applyBorder="1" applyAlignment="1" applyProtection="1">
      <alignment horizontal="center" vertical="center" wrapText="1"/>
      <protection/>
    </xf>
    <xf numFmtId="0" fontId="16" fillId="36" borderId="53" xfId="0" applyFont="1" applyFill="1" applyBorder="1" applyAlignment="1" applyProtection="1">
      <alignment horizontal="center" vertical="center" wrapText="1"/>
      <protection/>
    </xf>
    <xf numFmtId="0" fontId="69" fillId="33" borderId="54" xfId="0" applyFont="1" applyFill="1" applyBorder="1" applyAlignment="1" applyProtection="1">
      <alignment horizontal="center" vertical="center"/>
      <protection/>
    </xf>
    <xf numFmtId="0" fontId="69" fillId="33" borderId="38" xfId="0" applyFont="1" applyFill="1" applyBorder="1" applyAlignment="1" applyProtection="1">
      <alignment horizontal="center" vertical="center"/>
      <protection/>
    </xf>
    <xf numFmtId="0" fontId="69" fillId="33" borderId="20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4" fillId="33" borderId="18" xfId="0" applyFont="1" applyFill="1" applyBorder="1" applyAlignment="1" applyProtection="1">
      <alignment horizontal="left" vertical="center"/>
      <protection/>
    </xf>
    <xf numFmtId="2" fontId="65" fillId="33" borderId="0" xfId="0" applyNumberFormat="1" applyFont="1" applyFill="1" applyBorder="1" applyAlignment="1" applyProtection="1">
      <alignment horizontal="left" vertical="center"/>
      <protection/>
    </xf>
    <xf numFmtId="2" fontId="65" fillId="33" borderId="18" xfId="0" applyNumberFormat="1" applyFont="1" applyFill="1" applyBorder="1" applyAlignment="1" applyProtection="1">
      <alignment horizontal="left" vertical="center"/>
      <protection/>
    </xf>
    <xf numFmtId="0" fontId="65" fillId="33" borderId="0" xfId="0" applyFont="1" applyFill="1" applyBorder="1" applyAlignment="1" applyProtection="1">
      <alignment horizontal="left" vertical="center"/>
      <protection/>
    </xf>
    <xf numFmtId="0" fontId="65" fillId="33" borderId="18" xfId="0" applyFont="1" applyFill="1" applyBorder="1" applyAlignment="1" applyProtection="1">
      <alignment horizontal="left" vertical="center"/>
      <protection/>
    </xf>
    <xf numFmtId="0" fontId="64" fillId="33" borderId="35" xfId="0" applyFont="1" applyFill="1" applyBorder="1" applyAlignment="1" applyProtection="1">
      <alignment horizontal="center" vertical="center" wrapText="1"/>
      <protection/>
    </xf>
    <xf numFmtId="0" fontId="64" fillId="33" borderId="10" xfId="0" applyFont="1" applyFill="1" applyBorder="1" applyAlignment="1" applyProtection="1">
      <alignment horizontal="center" vertical="center" wrapText="1"/>
      <protection/>
    </xf>
    <xf numFmtId="0" fontId="64" fillId="33" borderId="20" xfId="0" applyFont="1" applyFill="1" applyBorder="1" applyAlignment="1" applyProtection="1">
      <alignment horizontal="center" vertical="center"/>
      <protection/>
    </xf>
    <xf numFmtId="0" fontId="64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819150</xdr:colOff>
      <xdr:row>1</xdr:row>
      <xdr:rowOff>9525</xdr:rowOff>
    </xdr:from>
    <xdr:to>
      <xdr:col>10</xdr:col>
      <xdr:colOff>942975</xdr:colOff>
      <xdr:row>6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81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10.421875" style="2" customWidth="1"/>
    <col min="2" max="2" width="13.140625" style="2" customWidth="1"/>
    <col min="3" max="3" width="11.28125" style="2" customWidth="1"/>
    <col min="4" max="4" width="9.00390625" style="3" customWidth="1"/>
    <col min="5" max="5" width="10.00390625" style="3" customWidth="1"/>
    <col min="6" max="6" width="9.57421875" style="3" customWidth="1"/>
    <col min="7" max="7" width="14.8515625" style="2" customWidth="1"/>
    <col min="8" max="8" width="12.57421875" style="1" customWidth="1"/>
    <col min="9" max="9" width="16.8515625" style="1" customWidth="1"/>
    <col min="10" max="10" width="13.140625" style="1" customWidth="1"/>
    <col min="11" max="11" width="14.421875" style="1" customWidth="1"/>
    <col min="12" max="16384" width="11.421875" style="1" customWidth="1"/>
  </cols>
  <sheetData>
    <row r="1" spans="1:12" ht="18" thickBot="1">
      <c r="A1" s="20" t="s">
        <v>26</v>
      </c>
      <c r="B1" s="21"/>
      <c r="C1" s="21"/>
      <c r="D1" s="21"/>
      <c r="E1" s="21"/>
      <c r="F1" s="21"/>
      <c r="G1" s="22"/>
      <c r="H1" s="29" t="s">
        <v>39</v>
      </c>
      <c r="I1" s="30"/>
      <c r="J1" s="31">
        <f>K46</f>
        <v>-2700</v>
      </c>
      <c r="K1" s="32" t="s">
        <v>48</v>
      </c>
      <c r="L1" s="14"/>
    </row>
    <row r="2" spans="1:12" ht="17.25">
      <c r="A2" s="88" t="s">
        <v>25</v>
      </c>
      <c r="B2" s="89"/>
      <c r="C2" s="89"/>
      <c r="D2" s="89"/>
      <c r="E2" s="89"/>
      <c r="F2" s="90"/>
      <c r="G2" s="23" t="s">
        <v>68</v>
      </c>
      <c r="H2" s="141" t="s">
        <v>47</v>
      </c>
      <c r="I2" s="142"/>
      <c r="J2" s="142"/>
      <c r="K2" s="143"/>
      <c r="L2" s="14"/>
    </row>
    <row r="3" spans="1:12" ht="15.75">
      <c r="A3" s="85"/>
      <c r="B3" s="86"/>
      <c r="C3" s="86"/>
      <c r="D3" s="86"/>
      <c r="E3" s="86"/>
      <c r="F3" s="87"/>
      <c r="G3" s="24"/>
      <c r="H3" s="144" t="s">
        <v>35</v>
      </c>
      <c r="I3" s="144"/>
      <c r="J3" s="144"/>
      <c r="K3" s="145"/>
      <c r="L3" s="14"/>
    </row>
    <row r="4" spans="1:12" ht="15.75">
      <c r="A4" s="85" t="s">
        <v>22</v>
      </c>
      <c r="B4" s="86"/>
      <c r="C4" s="86"/>
      <c r="D4" s="86"/>
      <c r="E4" s="86"/>
      <c r="F4" s="87"/>
      <c r="G4" s="26">
        <v>10</v>
      </c>
      <c r="H4" s="146" t="s">
        <v>36</v>
      </c>
      <c r="I4" s="146"/>
      <c r="J4" s="146"/>
      <c r="K4" s="147"/>
      <c r="L4" s="14"/>
    </row>
    <row r="5" spans="1:12" ht="15.75">
      <c r="A5" s="85" t="s">
        <v>28</v>
      </c>
      <c r="B5" s="86"/>
      <c r="C5" s="86"/>
      <c r="D5" s="86"/>
      <c r="E5" s="86"/>
      <c r="F5" s="87"/>
      <c r="G5" s="25"/>
      <c r="H5" s="146" t="s">
        <v>27</v>
      </c>
      <c r="I5" s="146"/>
      <c r="J5" s="146"/>
      <c r="K5" s="147"/>
      <c r="L5" s="14"/>
    </row>
    <row r="6" spans="1:12" ht="15.75">
      <c r="A6" s="85" t="s">
        <v>60</v>
      </c>
      <c r="B6" s="86"/>
      <c r="C6" s="86"/>
      <c r="D6" s="86"/>
      <c r="E6" s="86"/>
      <c r="F6" s="87"/>
      <c r="G6" s="26">
        <v>0.1195</v>
      </c>
      <c r="H6" s="146"/>
      <c r="I6" s="146"/>
      <c r="J6" s="146"/>
      <c r="K6" s="147"/>
      <c r="L6" s="14"/>
    </row>
    <row r="7" spans="1:12" ht="17.25" customHeight="1">
      <c r="A7" s="85" t="s">
        <v>34</v>
      </c>
      <c r="B7" s="86"/>
      <c r="C7" s="86"/>
      <c r="D7" s="86"/>
      <c r="E7" s="86"/>
      <c r="F7" s="87"/>
      <c r="G7" s="25"/>
      <c r="H7" s="148" t="s">
        <v>63</v>
      </c>
      <c r="I7" s="149"/>
      <c r="J7" s="19">
        <f>G16</f>
        <v>0</v>
      </c>
      <c r="K7" s="33" t="s">
        <v>54</v>
      </c>
      <c r="L7" s="14"/>
    </row>
    <row r="8" spans="1:12" ht="17.25">
      <c r="A8" s="85" t="s">
        <v>31</v>
      </c>
      <c r="B8" s="86"/>
      <c r="C8" s="86"/>
      <c r="D8" s="86"/>
      <c r="E8" s="86"/>
      <c r="F8" s="87"/>
      <c r="G8" s="26">
        <v>0.1162</v>
      </c>
      <c r="H8" s="150" t="s">
        <v>69</v>
      </c>
      <c r="I8" s="151"/>
      <c r="J8" s="78">
        <v>0</v>
      </c>
      <c r="K8" s="34" t="s">
        <v>54</v>
      </c>
      <c r="L8" s="14"/>
    </row>
    <row r="9" spans="1:12" ht="17.25">
      <c r="A9" s="85" t="s">
        <v>38</v>
      </c>
      <c r="B9" s="86"/>
      <c r="C9" s="86"/>
      <c r="D9" s="86"/>
      <c r="E9" s="86"/>
      <c r="F9" s="87"/>
      <c r="G9" s="25"/>
      <c r="H9" s="139" t="s">
        <v>74</v>
      </c>
      <c r="I9" s="140"/>
      <c r="J9" s="84">
        <v>0.02752</v>
      </c>
      <c r="K9" s="83" t="s">
        <v>55</v>
      </c>
      <c r="L9" s="14"/>
    </row>
    <row r="10" spans="1:12" ht="17.25">
      <c r="A10" s="85" t="s">
        <v>31</v>
      </c>
      <c r="B10" s="86"/>
      <c r="C10" s="86"/>
      <c r="D10" s="86"/>
      <c r="E10" s="86"/>
      <c r="F10" s="87"/>
      <c r="G10" s="27">
        <v>0.1039</v>
      </c>
      <c r="H10" s="137" t="s">
        <v>70</v>
      </c>
      <c r="I10" s="138"/>
      <c r="J10" s="82">
        <f>Strompreissteigerung!B25-J9</f>
        <v>-0.02752</v>
      </c>
      <c r="K10" s="35" t="s">
        <v>55</v>
      </c>
      <c r="L10" s="14"/>
    </row>
    <row r="11" spans="1:12" ht="15.75">
      <c r="A11" s="85" t="s">
        <v>61</v>
      </c>
      <c r="B11" s="86"/>
      <c r="C11" s="86"/>
      <c r="D11" s="86"/>
      <c r="E11" s="86"/>
      <c r="F11" s="87"/>
      <c r="G11" s="25"/>
      <c r="H11" s="72" t="s">
        <v>32</v>
      </c>
      <c r="I11" s="72"/>
      <c r="J11" s="72"/>
      <c r="K11" s="73"/>
      <c r="L11" s="14"/>
    </row>
    <row r="12" spans="1:12" ht="15.75">
      <c r="A12" s="94" t="s">
        <v>31</v>
      </c>
      <c r="B12" s="95"/>
      <c r="C12" s="95"/>
      <c r="D12" s="95"/>
      <c r="E12" s="95"/>
      <c r="F12" s="96"/>
      <c r="G12" s="26">
        <v>0.0827</v>
      </c>
      <c r="H12" s="72" t="s">
        <v>33</v>
      </c>
      <c r="I12" s="72"/>
      <c r="J12" s="72"/>
      <c r="K12" s="73"/>
      <c r="L12" s="14"/>
    </row>
    <row r="13" spans="1:12" ht="15.75">
      <c r="A13" s="113" t="s">
        <v>65</v>
      </c>
      <c r="B13" s="114"/>
      <c r="C13" s="114"/>
      <c r="D13" s="114"/>
      <c r="E13" s="114"/>
      <c r="F13" s="115"/>
      <c r="G13" s="25"/>
      <c r="H13" s="72" t="s">
        <v>30</v>
      </c>
      <c r="I13" s="72"/>
      <c r="J13" s="72"/>
      <c r="K13" s="73"/>
      <c r="L13" s="14"/>
    </row>
    <row r="14" spans="1:12" ht="31.5" customHeight="1">
      <c r="A14" s="111" t="s">
        <v>67</v>
      </c>
      <c r="B14" s="112"/>
      <c r="C14" s="112"/>
      <c r="D14" s="112"/>
      <c r="E14" s="112"/>
      <c r="F14" s="112"/>
      <c r="G14" s="25"/>
      <c r="H14" s="72"/>
      <c r="I14" s="72"/>
      <c r="J14" s="72"/>
      <c r="K14" s="73"/>
      <c r="L14" s="14"/>
    </row>
    <row r="15" spans="1:12" ht="15.75">
      <c r="A15" s="97" t="s">
        <v>66</v>
      </c>
      <c r="B15" s="98"/>
      <c r="C15" s="98"/>
      <c r="D15" s="98"/>
      <c r="E15" s="98"/>
      <c r="F15" s="99"/>
      <c r="G15" s="26">
        <f>G13+G14</f>
        <v>0</v>
      </c>
      <c r="H15" s="74" t="s">
        <v>46</v>
      </c>
      <c r="I15" s="74"/>
      <c r="J15" s="74"/>
      <c r="K15" s="75"/>
      <c r="L15" s="14"/>
    </row>
    <row r="16" spans="1:12" ht="15.75">
      <c r="A16" s="94" t="s">
        <v>52</v>
      </c>
      <c r="B16" s="95"/>
      <c r="C16" s="95"/>
      <c r="D16" s="95"/>
      <c r="E16" s="95"/>
      <c r="F16" s="96"/>
      <c r="G16" s="25"/>
      <c r="H16" s="74" t="s">
        <v>45</v>
      </c>
      <c r="I16" s="74"/>
      <c r="J16" s="74"/>
      <c r="K16" s="75"/>
      <c r="L16" s="14"/>
    </row>
    <row r="17" spans="1:12" ht="16.5" thickBot="1">
      <c r="A17" s="109" t="s">
        <v>53</v>
      </c>
      <c r="B17" s="110"/>
      <c r="C17" s="110"/>
      <c r="D17" s="110"/>
      <c r="E17" s="110"/>
      <c r="F17" s="110"/>
      <c r="G17" s="28"/>
      <c r="H17" s="77"/>
      <c r="I17" s="77"/>
      <c r="J17" s="77"/>
      <c r="K17" s="75"/>
      <c r="L17" s="14"/>
    </row>
    <row r="18" spans="1:12" ht="15" customHeight="1">
      <c r="A18" s="100" t="s">
        <v>62</v>
      </c>
      <c r="B18" s="101"/>
      <c r="C18" s="101"/>
      <c r="D18" s="101"/>
      <c r="E18" s="101"/>
      <c r="F18" s="101"/>
      <c r="G18" s="102"/>
      <c r="H18" s="119" t="s">
        <v>49</v>
      </c>
      <c r="I18" s="120"/>
      <c r="J18" s="120"/>
      <c r="K18" s="121"/>
      <c r="L18" s="14"/>
    </row>
    <row r="19" spans="1:12" ht="15">
      <c r="A19" s="103"/>
      <c r="B19" s="104"/>
      <c r="C19" s="104"/>
      <c r="D19" s="104"/>
      <c r="E19" s="104"/>
      <c r="F19" s="104"/>
      <c r="G19" s="105"/>
      <c r="H19" s="36">
        <f>IF((G15*0.4%)&lt;135,135,G15*0.4%)</f>
        <v>135</v>
      </c>
      <c r="I19" s="76" t="s">
        <v>29</v>
      </c>
      <c r="J19" s="37"/>
      <c r="K19" s="38"/>
      <c r="L19" s="14"/>
    </row>
    <row r="20" spans="1:12" ht="15" customHeight="1">
      <c r="A20" s="103"/>
      <c r="B20" s="104"/>
      <c r="C20" s="104"/>
      <c r="D20" s="104"/>
      <c r="E20" s="104"/>
      <c r="F20" s="104"/>
      <c r="G20" s="105"/>
      <c r="H20" s="122" t="s">
        <v>50</v>
      </c>
      <c r="I20" s="123"/>
      <c r="J20" s="123"/>
      <c r="K20" s="124"/>
      <c r="L20" s="14"/>
    </row>
    <row r="21" spans="1:12" ht="15.75" thickBot="1">
      <c r="A21" s="106"/>
      <c r="B21" s="107"/>
      <c r="C21" s="107"/>
      <c r="D21" s="107"/>
      <c r="E21" s="107"/>
      <c r="F21" s="107"/>
      <c r="G21" s="108"/>
      <c r="H21" s="39">
        <f>G15*0.25%</f>
        <v>0</v>
      </c>
      <c r="I21" s="40" t="s">
        <v>29</v>
      </c>
      <c r="J21" s="41"/>
      <c r="K21" s="42"/>
      <c r="L21" s="14"/>
    </row>
    <row r="22" spans="1:12" ht="12.75">
      <c r="A22" s="128" t="s">
        <v>51</v>
      </c>
      <c r="B22" s="131" t="s">
        <v>43</v>
      </c>
      <c r="C22" s="57" t="s">
        <v>56</v>
      </c>
      <c r="D22" s="131" t="s">
        <v>0</v>
      </c>
      <c r="E22" s="91" t="s">
        <v>40</v>
      </c>
      <c r="F22" s="58" t="s">
        <v>23</v>
      </c>
      <c r="G22" s="116" t="s">
        <v>41</v>
      </c>
      <c r="H22" s="125" t="s">
        <v>58</v>
      </c>
      <c r="I22" s="116" t="s">
        <v>64</v>
      </c>
      <c r="J22" s="125" t="s">
        <v>42</v>
      </c>
      <c r="K22" s="134" t="s">
        <v>44</v>
      </c>
      <c r="L22" s="14"/>
    </row>
    <row r="23" spans="1:12" ht="12.75">
      <c r="A23" s="129"/>
      <c r="B23" s="132"/>
      <c r="C23" s="59" t="s">
        <v>57</v>
      </c>
      <c r="D23" s="132"/>
      <c r="E23" s="92"/>
      <c r="F23" s="60">
        <v>0.015</v>
      </c>
      <c r="G23" s="117"/>
      <c r="H23" s="126"/>
      <c r="I23" s="117"/>
      <c r="J23" s="126"/>
      <c r="K23" s="135"/>
      <c r="L23" s="14"/>
    </row>
    <row r="24" spans="1:12" ht="13.5" thickBot="1">
      <c r="A24" s="130"/>
      <c r="B24" s="133"/>
      <c r="C24" s="61" t="s">
        <v>48</v>
      </c>
      <c r="D24" s="133"/>
      <c r="E24" s="93"/>
      <c r="F24" s="62"/>
      <c r="G24" s="118"/>
      <c r="H24" s="127"/>
      <c r="I24" s="118"/>
      <c r="J24" s="127"/>
      <c r="K24" s="136"/>
      <c r="L24" s="14"/>
    </row>
    <row r="25" spans="1:12" ht="12.75">
      <c r="A25" s="63" t="s">
        <v>1</v>
      </c>
      <c r="B25" s="43">
        <f>(((G4*G5*G6)+(G7*G8*G5)+(G9*G5*G10)+(G5*G11*G12))*(100-G16))/100</f>
        <v>0</v>
      </c>
      <c r="C25" s="44">
        <f>(((G4*G5*J10)+(G7*J10*G5)+(G9*G5*J10)+(G5*G11*J10))*(G16))/100</f>
        <v>0</v>
      </c>
      <c r="D25" s="43">
        <v>0</v>
      </c>
      <c r="E25" s="44">
        <f>G15-D25</f>
        <v>0</v>
      </c>
      <c r="F25" s="43">
        <f>E25*F23</f>
        <v>0</v>
      </c>
      <c r="G25" s="64">
        <f>$G$3</f>
        <v>0</v>
      </c>
      <c r="H25" s="43">
        <f>(B25+C25)*(95+$G$3)/95</f>
        <v>0</v>
      </c>
      <c r="I25" s="44">
        <f aca="true" t="shared" si="0" ref="I25:I44">H25-D25-F25-$H$19-$H$21</f>
        <v>-135</v>
      </c>
      <c r="J25" s="43">
        <f>H25-B25</f>
        <v>0</v>
      </c>
      <c r="K25" s="45">
        <f>I25</f>
        <v>-135</v>
      </c>
      <c r="L25" s="14"/>
    </row>
    <row r="26" spans="1:12" ht="12.75">
      <c r="A26" s="65" t="s">
        <v>2</v>
      </c>
      <c r="B26" s="46">
        <f aca="true" t="shared" si="1" ref="B26:C44">B25</f>
        <v>0</v>
      </c>
      <c r="C26" s="47">
        <f>C25</f>
        <v>0</v>
      </c>
      <c r="D26" s="46">
        <f aca="true" t="shared" si="2" ref="D26:D34">$G$15/9</f>
        <v>0</v>
      </c>
      <c r="E26" s="47">
        <f>E25-D26</f>
        <v>0</v>
      </c>
      <c r="F26" s="46">
        <f>E26*$F23</f>
        <v>0</v>
      </c>
      <c r="G26" s="66">
        <f aca="true" t="shared" si="3" ref="G26:G44">$G$3</f>
        <v>0</v>
      </c>
      <c r="H26" s="46">
        <f aca="true" t="shared" si="4" ref="H26:H44">(B26+C26)*(95+$G$3)/95</f>
        <v>0</v>
      </c>
      <c r="I26" s="47">
        <f t="shared" si="0"/>
        <v>-135</v>
      </c>
      <c r="J26" s="46">
        <f aca="true" t="shared" si="5" ref="J26:J44">H26-B26</f>
        <v>0</v>
      </c>
      <c r="K26" s="48">
        <f aca="true" t="shared" si="6" ref="K26:K44">K25+I26</f>
        <v>-270</v>
      </c>
      <c r="L26" s="14"/>
    </row>
    <row r="27" spans="1:12" ht="12.75">
      <c r="A27" s="65" t="s">
        <v>3</v>
      </c>
      <c r="B27" s="46">
        <f t="shared" si="1"/>
        <v>0</v>
      </c>
      <c r="C27" s="47">
        <f t="shared" si="1"/>
        <v>0</v>
      </c>
      <c r="D27" s="46">
        <f t="shared" si="2"/>
        <v>0</v>
      </c>
      <c r="E27" s="47">
        <f>E26-D27</f>
        <v>0</v>
      </c>
      <c r="F27" s="46">
        <f>E27*$F23</f>
        <v>0</v>
      </c>
      <c r="G27" s="66">
        <f t="shared" si="3"/>
        <v>0</v>
      </c>
      <c r="H27" s="46">
        <f t="shared" si="4"/>
        <v>0</v>
      </c>
      <c r="I27" s="47">
        <f t="shared" si="0"/>
        <v>-135</v>
      </c>
      <c r="J27" s="46">
        <f t="shared" si="5"/>
        <v>0</v>
      </c>
      <c r="K27" s="48">
        <f t="shared" si="6"/>
        <v>-405</v>
      </c>
      <c r="L27" s="14"/>
    </row>
    <row r="28" spans="1:12" ht="12.75">
      <c r="A28" s="65" t="s">
        <v>4</v>
      </c>
      <c r="B28" s="46">
        <f t="shared" si="1"/>
        <v>0</v>
      </c>
      <c r="C28" s="47">
        <f t="shared" si="1"/>
        <v>0</v>
      </c>
      <c r="D28" s="46">
        <f t="shared" si="2"/>
        <v>0</v>
      </c>
      <c r="E28" s="47">
        <f>E27-D28</f>
        <v>0</v>
      </c>
      <c r="F28" s="46">
        <f>E28*$F23</f>
        <v>0</v>
      </c>
      <c r="G28" s="66">
        <f t="shared" si="3"/>
        <v>0</v>
      </c>
      <c r="H28" s="46">
        <f t="shared" si="4"/>
        <v>0</v>
      </c>
      <c r="I28" s="47">
        <f t="shared" si="0"/>
        <v>-135</v>
      </c>
      <c r="J28" s="46">
        <f t="shared" si="5"/>
        <v>0</v>
      </c>
      <c r="K28" s="48">
        <f t="shared" si="6"/>
        <v>-540</v>
      </c>
      <c r="L28" s="14"/>
    </row>
    <row r="29" spans="1:12" ht="12.75">
      <c r="A29" s="65" t="s">
        <v>5</v>
      </c>
      <c r="B29" s="46">
        <f t="shared" si="1"/>
        <v>0</v>
      </c>
      <c r="C29" s="47">
        <f t="shared" si="1"/>
        <v>0</v>
      </c>
      <c r="D29" s="46">
        <f t="shared" si="2"/>
        <v>0</v>
      </c>
      <c r="E29" s="47">
        <f>E28-D29</f>
        <v>0</v>
      </c>
      <c r="F29" s="46">
        <f>E29*$F23</f>
        <v>0</v>
      </c>
      <c r="G29" s="66">
        <f t="shared" si="3"/>
        <v>0</v>
      </c>
      <c r="H29" s="46">
        <f t="shared" si="4"/>
        <v>0</v>
      </c>
      <c r="I29" s="47">
        <f t="shared" si="0"/>
        <v>-135</v>
      </c>
      <c r="J29" s="46">
        <f t="shared" si="5"/>
        <v>0</v>
      </c>
      <c r="K29" s="48">
        <f t="shared" si="6"/>
        <v>-675</v>
      </c>
      <c r="L29" s="14"/>
    </row>
    <row r="30" spans="1:12" ht="12.75">
      <c r="A30" s="65" t="s">
        <v>6</v>
      </c>
      <c r="B30" s="46">
        <f t="shared" si="1"/>
        <v>0</v>
      </c>
      <c r="C30" s="47">
        <f t="shared" si="1"/>
        <v>0</v>
      </c>
      <c r="D30" s="46">
        <f t="shared" si="2"/>
        <v>0</v>
      </c>
      <c r="E30" s="47">
        <f>E29-D30</f>
        <v>0</v>
      </c>
      <c r="F30" s="46">
        <f>E30*$F23</f>
        <v>0</v>
      </c>
      <c r="G30" s="66">
        <f t="shared" si="3"/>
        <v>0</v>
      </c>
      <c r="H30" s="46">
        <f t="shared" si="4"/>
        <v>0</v>
      </c>
      <c r="I30" s="47">
        <f t="shared" si="0"/>
        <v>-135</v>
      </c>
      <c r="J30" s="46">
        <f t="shared" si="5"/>
        <v>0</v>
      </c>
      <c r="K30" s="48">
        <f t="shared" si="6"/>
        <v>-810</v>
      </c>
      <c r="L30" s="14"/>
    </row>
    <row r="31" spans="1:12" ht="12.75">
      <c r="A31" s="65" t="s">
        <v>7</v>
      </c>
      <c r="B31" s="46">
        <f t="shared" si="1"/>
        <v>0</v>
      </c>
      <c r="C31" s="47">
        <f t="shared" si="1"/>
        <v>0</v>
      </c>
      <c r="D31" s="46">
        <f t="shared" si="2"/>
        <v>0</v>
      </c>
      <c r="E31" s="47">
        <f>E30-D29</f>
        <v>0</v>
      </c>
      <c r="F31" s="46">
        <f>E31*$F23</f>
        <v>0</v>
      </c>
      <c r="G31" s="66">
        <f t="shared" si="3"/>
        <v>0</v>
      </c>
      <c r="H31" s="46">
        <f t="shared" si="4"/>
        <v>0</v>
      </c>
      <c r="I31" s="47">
        <f t="shared" si="0"/>
        <v>-135</v>
      </c>
      <c r="J31" s="46">
        <f t="shared" si="5"/>
        <v>0</v>
      </c>
      <c r="K31" s="48">
        <f t="shared" si="6"/>
        <v>-945</v>
      </c>
      <c r="L31" s="14"/>
    </row>
    <row r="32" spans="1:12" ht="12.75">
      <c r="A32" s="65" t="s">
        <v>8</v>
      </c>
      <c r="B32" s="46">
        <f t="shared" si="1"/>
        <v>0</v>
      </c>
      <c r="C32" s="47">
        <f t="shared" si="1"/>
        <v>0</v>
      </c>
      <c r="D32" s="46">
        <f t="shared" si="2"/>
        <v>0</v>
      </c>
      <c r="E32" s="47">
        <f>E31-D30</f>
        <v>0</v>
      </c>
      <c r="F32" s="46">
        <f>E32*$F23</f>
        <v>0</v>
      </c>
      <c r="G32" s="66">
        <f t="shared" si="3"/>
        <v>0</v>
      </c>
      <c r="H32" s="46">
        <f t="shared" si="4"/>
        <v>0</v>
      </c>
      <c r="I32" s="47">
        <f t="shared" si="0"/>
        <v>-135</v>
      </c>
      <c r="J32" s="46">
        <f t="shared" si="5"/>
        <v>0</v>
      </c>
      <c r="K32" s="48">
        <f t="shared" si="6"/>
        <v>-1080</v>
      </c>
      <c r="L32" s="14"/>
    </row>
    <row r="33" spans="1:12" ht="12.75">
      <c r="A33" s="65" t="s">
        <v>9</v>
      </c>
      <c r="B33" s="46">
        <f t="shared" si="1"/>
        <v>0</v>
      </c>
      <c r="C33" s="47">
        <f t="shared" si="1"/>
        <v>0</v>
      </c>
      <c r="D33" s="46">
        <f t="shared" si="2"/>
        <v>0</v>
      </c>
      <c r="E33" s="47">
        <f>E32-D31</f>
        <v>0</v>
      </c>
      <c r="F33" s="46">
        <f>E33*$F23</f>
        <v>0</v>
      </c>
      <c r="G33" s="66">
        <f t="shared" si="3"/>
        <v>0</v>
      </c>
      <c r="H33" s="46">
        <f t="shared" si="4"/>
        <v>0</v>
      </c>
      <c r="I33" s="47">
        <f t="shared" si="0"/>
        <v>-135</v>
      </c>
      <c r="J33" s="46">
        <f t="shared" si="5"/>
        <v>0</v>
      </c>
      <c r="K33" s="48">
        <f t="shared" si="6"/>
        <v>-1215</v>
      </c>
      <c r="L33" s="14"/>
    </row>
    <row r="34" spans="1:12" ht="12.75">
      <c r="A34" s="65" t="s">
        <v>10</v>
      </c>
      <c r="B34" s="46">
        <f t="shared" si="1"/>
        <v>0</v>
      </c>
      <c r="C34" s="47">
        <f t="shared" si="1"/>
        <v>0</v>
      </c>
      <c r="D34" s="46">
        <f t="shared" si="2"/>
        <v>0</v>
      </c>
      <c r="E34" s="47">
        <f>E33-D32</f>
        <v>0</v>
      </c>
      <c r="F34" s="46">
        <f>E34*$F23</f>
        <v>0</v>
      </c>
      <c r="G34" s="66">
        <f t="shared" si="3"/>
        <v>0</v>
      </c>
      <c r="H34" s="46">
        <f t="shared" si="4"/>
        <v>0</v>
      </c>
      <c r="I34" s="47">
        <f t="shared" si="0"/>
        <v>-135</v>
      </c>
      <c r="J34" s="46">
        <f t="shared" si="5"/>
        <v>0</v>
      </c>
      <c r="K34" s="48">
        <f t="shared" si="6"/>
        <v>-1350</v>
      </c>
      <c r="L34" s="14"/>
    </row>
    <row r="35" spans="1:12" ht="12.75">
      <c r="A35" s="65" t="s">
        <v>11</v>
      </c>
      <c r="B35" s="46">
        <f t="shared" si="1"/>
        <v>0</v>
      </c>
      <c r="C35" s="47">
        <f t="shared" si="1"/>
        <v>0</v>
      </c>
      <c r="D35" s="46"/>
      <c r="E35" s="47"/>
      <c r="F35" s="46"/>
      <c r="G35" s="66">
        <f t="shared" si="3"/>
        <v>0</v>
      </c>
      <c r="H35" s="46">
        <f t="shared" si="4"/>
        <v>0</v>
      </c>
      <c r="I35" s="47">
        <f t="shared" si="0"/>
        <v>-135</v>
      </c>
      <c r="J35" s="46">
        <f t="shared" si="5"/>
        <v>0</v>
      </c>
      <c r="K35" s="48">
        <f t="shared" si="6"/>
        <v>-1485</v>
      </c>
      <c r="L35" s="14"/>
    </row>
    <row r="36" spans="1:12" ht="12.75">
      <c r="A36" s="65" t="s">
        <v>12</v>
      </c>
      <c r="B36" s="46">
        <f t="shared" si="1"/>
        <v>0</v>
      </c>
      <c r="C36" s="47">
        <f t="shared" si="1"/>
        <v>0</v>
      </c>
      <c r="D36" s="46"/>
      <c r="E36" s="47"/>
      <c r="F36" s="46"/>
      <c r="G36" s="66">
        <f t="shared" si="3"/>
        <v>0</v>
      </c>
      <c r="H36" s="46">
        <f t="shared" si="4"/>
        <v>0</v>
      </c>
      <c r="I36" s="47">
        <f t="shared" si="0"/>
        <v>-135</v>
      </c>
      <c r="J36" s="46">
        <f t="shared" si="5"/>
        <v>0</v>
      </c>
      <c r="K36" s="48">
        <f t="shared" si="6"/>
        <v>-1620</v>
      </c>
      <c r="L36" s="14"/>
    </row>
    <row r="37" spans="1:12" ht="12.75">
      <c r="A37" s="65" t="s">
        <v>13</v>
      </c>
      <c r="B37" s="46">
        <f t="shared" si="1"/>
        <v>0</v>
      </c>
      <c r="C37" s="47">
        <f t="shared" si="1"/>
        <v>0</v>
      </c>
      <c r="D37" s="46"/>
      <c r="E37" s="47"/>
      <c r="F37" s="46"/>
      <c r="G37" s="66">
        <f t="shared" si="3"/>
        <v>0</v>
      </c>
      <c r="H37" s="46">
        <f t="shared" si="4"/>
        <v>0</v>
      </c>
      <c r="I37" s="47">
        <f t="shared" si="0"/>
        <v>-135</v>
      </c>
      <c r="J37" s="46">
        <f t="shared" si="5"/>
        <v>0</v>
      </c>
      <c r="K37" s="48">
        <f t="shared" si="6"/>
        <v>-1755</v>
      </c>
      <c r="L37" s="14"/>
    </row>
    <row r="38" spans="1:12" ht="12.75">
      <c r="A38" s="65" t="s">
        <v>14</v>
      </c>
      <c r="B38" s="46">
        <f t="shared" si="1"/>
        <v>0</v>
      </c>
      <c r="C38" s="47">
        <f t="shared" si="1"/>
        <v>0</v>
      </c>
      <c r="D38" s="46"/>
      <c r="E38" s="47"/>
      <c r="F38" s="46"/>
      <c r="G38" s="66">
        <f t="shared" si="3"/>
        <v>0</v>
      </c>
      <c r="H38" s="46">
        <f t="shared" si="4"/>
        <v>0</v>
      </c>
      <c r="I38" s="47">
        <f t="shared" si="0"/>
        <v>-135</v>
      </c>
      <c r="J38" s="46">
        <f t="shared" si="5"/>
        <v>0</v>
      </c>
      <c r="K38" s="48">
        <f t="shared" si="6"/>
        <v>-1890</v>
      </c>
      <c r="L38" s="14"/>
    </row>
    <row r="39" spans="1:12" ht="12.75">
      <c r="A39" s="65" t="s">
        <v>15</v>
      </c>
      <c r="B39" s="46">
        <f t="shared" si="1"/>
        <v>0</v>
      </c>
      <c r="C39" s="47">
        <f t="shared" si="1"/>
        <v>0</v>
      </c>
      <c r="D39" s="46"/>
      <c r="E39" s="47"/>
      <c r="F39" s="46"/>
      <c r="G39" s="66">
        <f t="shared" si="3"/>
        <v>0</v>
      </c>
      <c r="H39" s="46">
        <f t="shared" si="4"/>
        <v>0</v>
      </c>
      <c r="I39" s="47">
        <f t="shared" si="0"/>
        <v>-135</v>
      </c>
      <c r="J39" s="46">
        <f t="shared" si="5"/>
        <v>0</v>
      </c>
      <c r="K39" s="48">
        <f t="shared" si="6"/>
        <v>-2025</v>
      </c>
      <c r="L39" s="14"/>
    </row>
    <row r="40" spans="1:12" ht="12.75">
      <c r="A40" s="65" t="s">
        <v>16</v>
      </c>
      <c r="B40" s="46">
        <f t="shared" si="1"/>
        <v>0</v>
      </c>
      <c r="C40" s="47">
        <f t="shared" si="1"/>
        <v>0</v>
      </c>
      <c r="D40" s="46"/>
      <c r="E40" s="47"/>
      <c r="F40" s="46"/>
      <c r="G40" s="66">
        <f t="shared" si="3"/>
        <v>0</v>
      </c>
      <c r="H40" s="46">
        <f t="shared" si="4"/>
        <v>0</v>
      </c>
      <c r="I40" s="47">
        <f t="shared" si="0"/>
        <v>-135</v>
      </c>
      <c r="J40" s="46">
        <f t="shared" si="5"/>
        <v>0</v>
      </c>
      <c r="K40" s="48">
        <f t="shared" si="6"/>
        <v>-2160</v>
      </c>
      <c r="L40" s="14"/>
    </row>
    <row r="41" spans="1:12" ht="12.75">
      <c r="A41" s="65" t="s">
        <v>17</v>
      </c>
      <c r="B41" s="46">
        <f t="shared" si="1"/>
        <v>0</v>
      </c>
      <c r="C41" s="47">
        <f t="shared" si="1"/>
        <v>0</v>
      </c>
      <c r="D41" s="46"/>
      <c r="E41" s="47"/>
      <c r="F41" s="46"/>
      <c r="G41" s="66">
        <f t="shared" si="3"/>
        <v>0</v>
      </c>
      <c r="H41" s="46">
        <f t="shared" si="4"/>
        <v>0</v>
      </c>
      <c r="I41" s="47">
        <f t="shared" si="0"/>
        <v>-135</v>
      </c>
      <c r="J41" s="46">
        <f t="shared" si="5"/>
        <v>0</v>
      </c>
      <c r="K41" s="48">
        <f t="shared" si="6"/>
        <v>-2295</v>
      </c>
      <c r="L41" s="14"/>
    </row>
    <row r="42" spans="1:12" ht="12.75">
      <c r="A42" s="65" t="s">
        <v>18</v>
      </c>
      <c r="B42" s="46">
        <f t="shared" si="1"/>
        <v>0</v>
      </c>
      <c r="C42" s="47">
        <f t="shared" si="1"/>
        <v>0</v>
      </c>
      <c r="D42" s="46"/>
      <c r="E42" s="47"/>
      <c r="F42" s="46"/>
      <c r="G42" s="66">
        <f t="shared" si="3"/>
        <v>0</v>
      </c>
      <c r="H42" s="46">
        <f t="shared" si="4"/>
        <v>0</v>
      </c>
      <c r="I42" s="47">
        <f t="shared" si="0"/>
        <v>-135</v>
      </c>
      <c r="J42" s="46">
        <f t="shared" si="5"/>
        <v>0</v>
      </c>
      <c r="K42" s="48">
        <f t="shared" si="6"/>
        <v>-2430</v>
      </c>
      <c r="L42" s="14"/>
    </row>
    <row r="43" spans="1:12" ht="12.75">
      <c r="A43" s="65" t="s">
        <v>19</v>
      </c>
      <c r="B43" s="46">
        <f t="shared" si="1"/>
        <v>0</v>
      </c>
      <c r="C43" s="47">
        <f t="shared" si="1"/>
        <v>0</v>
      </c>
      <c r="D43" s="46"/>
      <c r="E43" s="47"/>
      <c r="F43" s="46"/>
      <c r="G43" s="66">
        <f t="shared" si="3"/>
        <v>0</v>
      </c>
      <c r="H43" s="46">
        <f t="shared" si="4"/>
        <v>0</v>
      </c>
      <c r="I43" s="47">
        <f t="shared" si="0"/>
        <v>-135</v>
      </c>
      <c r="J43" s="46">
        <f t="shared" si="5"/>
        <v>0</v>
      </c>
      <c r="K43" s="48">
        <f t="shared" si="6"/>
        <v>-2565</v>
      </c>
      <c r="L43" s="14"/>
    </row>
    <row r="44" spans="1:12" ht="12.75">
      <c r="A44" s="65" t="s">
        <v>20</v>
      </c>
      <c r="B44" s="46">
        <f t="shared" si="1"/>
        <v>0</v>
      </c>
      <c r="C44" s="47">
        <f t="shared" si="1"/>
        <v>0</v>
      </c>
      <c r="D44" s="46"/>
      <c r="E44" s="47"/>
      <c r="F44" s="46"/>
      <c r="G44" s="66">
        <f t="shared" si="3"/>
        <v>0</v>
      </c>
      <c r="H44" s="46">
        <f t="shared" si="4"/>
        <v>0</v>
      </c>
      <c r="I44" s="47">
        <f t="shared" si="0"/>
        <v>-135</v>
      </c>
      <c r="J44" s="46">
        <f t="shared" si="5"/>
        <v>0</v>
      </c>
      <c r="K44" s="48">
        <f t="shared" si="6"/>
        <v>-2700</v>
      </c>
      <c r="L44" s="14"/>
    </row>
    <row r="45" spans="1:12" ht="13.5" thickBot="1">
      <c r="A45" s="67"/>
      <c r="B45" s="49" t="s">
        <v>21</v>
      </c>
      <c r="C45" s="68"/>
      <c r="D45" s="49"/>
      <c r="E45" s="68"/>
      <c r="F45" s="49"/>
      <c r="G45" s="69"/>
      <c r="H45" s="49"/>
      <c r="I45" s="50"/>
      <c r="J45" s="51"/>
      <c r="K45" s="52"/>
      <c r="L45" s="14"/>
    </row>
    <row r="46" spans="1:12" ht="13.5" thickBot="1">
      <c r="A46" s="70" t="s">
        <v>24</v>
      </c>
      <c r="B46" s="53">
        <f>SUM(B25:B44)</f>
        <v>0</v>
      </c>
      <c r="C46" s="54">
        <f>SUM(C25:C44)</f>
        <v>0</v>
      </c>
      <c r="D46" s="53">
        <f>SUM(D25:D45)</f>
        <v>0</v>
      </c>
      <c r="E46" s="54"/>
      <c r="F46" s="53">
        <f>SUM(F25:F34)</f>
        <v>0</v>
      </c>
      <c r="G46" s="71"/>
      <c r="H46" s="53">
        <f>SUM(H25:H44)</f>
        <v>0</v>
      </c>
      <c r="I46" s="54">
        <f>SUM(I25:I45)</f>
        <v>-2700</v>
      </c>
      <c r="J46" s="53">
        <f>SUM(J25:J45)</f>
        <v>0</v>
      </c>
      <c r="K46" s="55">
        <f>K44</f>
        <v>-2700</v>
      </c>
      <c r="L46" s="14"/>
    </row>
    <row r="47" spans="1:11" ht="19.5" thickTop="1">
      <c r="A47" s="15"/>
      <c r="B47" s="15"/>
      <c r="C47" s="15"/>
      <c r="D47" s="16"/>
      <c r="E47" s="16"/>
      <c r="F47" s="17"/>
      <c r="G47" s="18"/>
      <c r="H47" s="15"/>
      <c r="I47" s="15"/>
      <c r="J47" s="56" t="s">
        <v>21</v>
      </c>
      <c r="K47" s="15"/>
    </row>
    <row r="48" spans="1:11" ht="18.75">
      <c r="A48" s="4" t="s">
        <v>37</v>
      </c>
      <c r="B48" s="5"/>
      <c r="C48" s="5"/>
      <c r="D48" s="6"/>
      <c r="E48" s="6"/>
      <c r="F48" s="7"/>
      <c r="G48" s="8"/>
      <c r="H48" s="2"/>
      <c r="I48" s="2"/>
      <c r="J48" s="2"/>
      <c r="K48" s="2"/>
    </row>
    <row r="49" spans="1:11" ht="18.75">
      <c r="A49" s="5" t="s">
        <v>59</v>
      </c>
      <c r="B49" s="5"/>
      <c r="C49" s="5"/>
      <c r="D49" s="6"/>
      <c r="E49" s="6"/>
      <c r="F49" s="7"/>
      <c r="G49" s="9"/>
      <c r="H49" s="2"/>
      <c r="I49" s="2"/>
      <c r="J49" s="2"/>
      <c r="K49" s="2"/>
    </row>
    <row r="50" spans="1:7" ht="12.75">
      <c r="A50" s="10"/>
      <c r="B50" s="10"/>
      <c r="C50" s="10"/>
      <c r="D50" s="11"/>
      <c r="E50" s="11"/>
      <c r="F50" s="11"/>
      <c r="G50" s="9"/>
    </row>
    <row r="51" spans="1:7" ht="12.75">
      <c r="A51" s="10"/>
      <c r="B51" s="10"/>
      <c r="C51" s="10"/>
      <c r="D51" s="11"/>
      <c r="E51" s="11"/>
      <c r="F51" s="11"/>
      <c r="G51" s="9"/>
    </row>
    <row r="52" spans="1:7" ht="12.75">
      <c r="A52" s="10"/>
      <c r="B52" s="10"/>
      <c r="C52" s="10"/>
      <c r="D52" s="11"/>
      <c r="E52" s="11"/>
      <c r="F52" s="11"/>
      <c r="G52" s="9"/>
    </row>
    <row r="53" spans="1:7" ht="18.75">
      <c r="A53" s="10"/>
      <c r="D53" s="12"/>
      <c r="E53" s="11"/>
      <c r="F53" s="7"/>
      <c r="G53" s="8"/>
    </row>
    <row r="55" ht="15.75">
      <c r="A55" s="13"/>
    </row>
  </sheetData>
  <sheetProtection sheet="1" selectLockedCells="1"/>
  <mergeCells count="37">
    <mergeCell ref="H10:I10"/>
    <mergeCell ref="H9:I9"/>
    <mergeCell ref="H2:K2"/>
    <mergeCell ref="H3:K3"/>
    <mergeCell ref="H4:K4"/>
    <mergeCell ref="H6:K6"/>
    <mergeCell ref="H7:I7"/>
    <mergeCell ref="H5:K5"/>
    <mergeCell ref="H8:I8"/>
    <mergeCell ref="H18:K18"/>
    <mergeCell ref="H20:K20"/>
    <mergeCell ref="H22:H24"/>
    <mergeCell ref="A22:A24"/>
    <mergeCell ref="A16:F16"/>
    <mergeCell ref="B22:B24"/>
    <mergeCell ref="I22:I24"/>
    <mergeCell ref="J22:J24"/>
    <mergeCell ref="K22:K24"/>
    <mergeCell ref="D22:D24"/>
    <mergeCell ref="E22:E24"/>
    <mergeCell ref="A12:F12"/>
    <mergeCell ref="A15:F15"/>
    <mergeCell ref="A18:G21"/>
    <mergeCell ref="A17:F17"/>
    <mergeCell ref="A14:F14"/>
    <mergeCell ref="A13:F13"/>
    <mergeCell ref="G22:G24"/>
    <mergeCell ref="A8:F8"/>
    <mergeCell ref="A9:F9"/>
    <mergeCell ref="A10:F10"/>
    <mergeCell ref="A11:F11"/>
    <mergeCell ref="A2:F2"/>
    <mergeCell ref="A3:F3"/>
    <mergeCell ref="A4:F4"/>
    <mergeCell ref="A5:F5"/>
    <mergeCell ref="A6:F6"/>
    <mergeCell ref="A7:F7"/>
  </mergeCells>
  <printOptions horizontalCentered="1" verticalCentered="1"/>
  <pageMargins left="0.7874015748031497" right="0.7874015748031497" top="0.31496062992125984" bottom="0.5118110236220472" header="0.5118110236220472" footer="0.5118110236220472"/>
  <pageSetup fitToHeight="1" fitToWidth="1" horizontalDpi="600" verticalDpi="600" orientation="landscape" paperSize="9" scale="77" r:id="rId4"/>
  <headerFooter alignWithMargins="0">
    <oddFooter>&amp;C&amp;A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B25" sqref="B25"/>
    </sheetView>
  </sheetViews>
  <sheetFormatPr defaultColWidth="11.421875" defaultRowHeight="12.75"/>
  <cols>
    <col min="2" max="2" width="18.28125" style="0" customWidth="1"/>
  </cols>
  <sheetData>
    <row r="2" spans="1:2" ht="12.75">
      <c r="A2" t="s">
        <v>72</v>
      </c>
      <c r="B2" t="s">
        <v>71</v>
      </c>
    </row>
    <row r="3" spans="1:2" ht="12.75">
      <c r="A3">
        <v>1</v>
      </c>
      <c r="B3" s="79">
        <f>'TST-Amortisation'!G17*(1+('TST-Amortisation'!$J$8/100))</f>
        <v>0</v>
      </c>
    </row>
    <row r="4" spans="1:2" ht="12.75">
      <c r="A4">
        <v>2</v>
      </c>
      <c r="B4" s="79">
        <f>B3*(1+('TST-Amortisation'!$J$8/100))</f>
        <v>0</v>
      </c>
    </row>
    <row r="5" spans="1:2" ht="12.75">
      <c r="A5">
        <v>3</v>
      </c>
      <c r="B5" s="79">
        <f>B4*(1+('TST-Amortisation'!$J$8/100))</f>
        <v>0</v>
      </c>
    </row>
    <row r="6" spans="1:2" ht="12.75">
      <c r="A6">
        <v>4</v>
      </c>
      <c r="B6" s="79">
        <f>B5*(1+('TST-Amortisation'!$J$8/100))</f>
        <v>0</v>
      </c>
    </row>
    <row r="7" spans="1:2" ht="12.75">
      <c r="A7">
        <v>5</v>
      </c>
      <c r="B7" s="79">
        <f>B6*(1+('TST-Amortisation'!$J$8/100))</f>
        <v>0</v>
      </c>
    </row>
    <row r="8" spans="1:2" ht="12.75">
      <c r="A8">
        <v>6</v>
      </c>
      <c r="B8" s="79">
        <f>B7*(1+('TST-Amortisation'!$J$8/100))</f>
        <v>0</v>
      </c>
    </row>
    <row r="9" spans="1:2" ht="12.75">
      <c r="A9">
        <v>7</v>
      </c>
      <c r="B9" s="79">
        <f>B8*(1+('TST-Amortisation'!$J$8/100))</f>
        <v>0</v>
      </c>
    </row>
    <row r="10" spans="1:2" ht="12.75">
      <c r="A10">
        <v>8</v>
      </c>
      <c r="B10" s="79">
        <f>B9*(1+('TST-Amortisation'!$J$8/100))</f>
        <v>0</v>
      </c>
    </row>
    <row r="11" spans="1:2" ht="12.75">
      <c r="A11">
        <v>9</v>
      </c>
      <c r="B11" s="79">
        <f>B10*(1+('TST-Amortisation'!$J$8/100))</f>
        <v>0</v>
      </c>
    </row>
    <row r="12" spans="1:2" ht="12.75">
      <c r="A12">
        <v>10</v>
      </c>
      <c r="B12" s="79">
        <f>B11*(1+('TST-Amortisation'!$J$8/100))</f>
        <v>0</v>
      </c>
    </row>
    <row r="13" spans="1:2" ht="12.75">
      <c r="A13">
        <v>11</v>
      </c>
      <c r="B13" s="79">
        <f>B12*(1+('TST-Amortisation'!$J$8/100))</f>
        <v>0</v>
      </c>
    </row>
    <row r="14" spans="1:2" ht="12.75">
      <c r="A14">
        <v>12</v>
      </c>
      <c r="B14" s="79">
        <f>B13*(1+('TST-Amortisation'!$J$8/100))</f>
        <v>0</v>
      </c>
    </row>
    <row r="15" spans="1:2" ht="12.75">
      <c r="A15">
        <v>13</v>
      </c>
      <c r="B15" s="79">
        <f>B14*(1+('TST-Amortisation'!$J$8/100))</f>
        <v>0</v>
      </c>
    </row>
    <row r="16" spans="1:2" ht="12.75">
      <c r="A16">
        <v>14</v>
      </c>
      <c r="B16" s="79">
        <f>B15*(1+('TST-Amortisation'!$J$8/100))</f>
        <v>0</v>
      </c>
    </row>
    <row r="17" spans="1:2" ht="12.75">
      <c r="A17">
        <v>15</v>
      </c>
      <c r="B17" s="79">
        <f>B16*(1+('TST-Amortisation'!$J$8/100))</f>
        <v>0</v>
      </c>
    </row>
    <row r="18" spans="1:2" ht="12.75">
      <c r="A18">
        <v>16</v>
      </c>
      <c r="B18" s="79">
        <f>B17*(1+('TST-Amortisation'!$J$8/100))</f>
        <v>0</v>
      </c>
    </row>
    <row r="19" spans="1:2" ht="12.75">
      <c r="A19">
        <v>17</v>
      </c>
      <c r="B19" s="79">
        <f>B18*(1+('TST-Amortisation'!$J$8/100))</f>
        <v>0</v>
      </c>
    </row>
    <row r="20" spans="1:2" ht="12.75">
      <c r="A20">
        <v>18</v>
      </c>
      <c r="B20" s="79">
        <f>B19*(1+('TST-Amortisation'!$J$8/100))</f>
        <v>0</v>
      </c>
    </row>
    <row r="21" spans="1:2" ht="12.75">
      <c r="A21">
        <v>19</v>
      </c>
      <c r="B21" s="79">
        <f>B20*(1+('TST-Amortisation'!$J$8/100))</f>
        <v>0</v>
      </c>
    </row>
    <row r="22" spans="1:2" ht="13.5" thickBot="1">
      <c r="A22" s="80">
        <v>20</v>
      </c>
      <c r="B22" s="81">
        <f>B21*(1+('TST-Amortisation'!$J$8/100))</f>
        <v>0</v>
      </c>
    </row>
    <row r="23" ht="13.5" thickTop="1">
      <c r="B23" s="79">
        <f>SUM(B3:B22)</f>
        <v>0</v>
      </c>
    </row>
    <row r="25" spans="1:2" ht="12.75">
      <c r="A25" t="s">
        <v>73</v>
      </c>
      <c r="B25" s="79">
        <f>B23/20</f>
        <v>0</v>
      </c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5KW</dc:title>
  <dc:subject>Rentabilitätsberechnung Photovoltaikanlage</dc:subject>
  <dc:creator>Setzermann</dc:creator>
  <cp:keywords/>
  <dc:description/>
  <cp:lastModifiedBy>Paul Setzermann</cp:lastModifiedBy>
  <cp:lastPrinted>2014-06-02T13:57:58Z</cp:lastPrinted>
  <dcterms:created xsi:type="dcterms:W3CDTF">2001-05-25T12:50:44Z</dcterms:created>
  <dcterms:modified xsi:type="dcterms:W3CDTF">2018-09-03T14:47:23Z</dcterms:modified>
  <cp:category/>
  <cp:version/>
  <cp:contentType/>
  <cp:contentStatus/>
</cp:coreProperties>
</file>