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35" windowHeight="4470" tabRatio="599" activeTab="0"/>
  </bookViews>
  <sheets>
    <sheet name="TST-Amortisation" sheetId="1" r:id="rId1"/>
    <sheet name="Strompreissteigerung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TST</author>
  </authors>
  <commentList>
    <comment ref="G5" authorId="0">
      <text>
        <r>
          <rPr>
            <b/>
            <sz val="9"/>
            <rFont val="Tahoma"/>
            <family val="2"/>
          </rPr>
          <t>TST:</t>
        </r>
        <r>
          <rPr>
            <sz val="9"/>
            <rFont val="Tahoma"/>
            <family val="2"/>
          </rPr>
          <t xml:space="preserve">
Standard: 970
Dieser Wert gilt für Süddeutschland - in anderen Regionen bitte ändern</t>
        </r>
      </text>
    </comment>
    <comment ref="G7" authorId="0">
      <text>
        <r>
          <rPr>
            <sz val="9"/>
            <rFont val="Tahoma"/>
            <family val="2"/>
          </rPr>
          <t xml:space="preserve">hier eine Zahl  &gt;0 und &lt;30 bei Anlagen bis 40 kwp eintragen.
</t>
        </r>
      </text>
    </comment>
    <comment ref="G9" authorId="0">
      <text>
        <r>
          <rPr>
            <sz val="9"/>
            <rFont val="Tahoma"/>
            <family val="2"/>
          </rPr>
          <t xml:space="preserve">hier eine Zahl zwischen
&gt;0 und &lt;960 
eintragen, bei Anlagen
&gt;40 kwp
</t>
        </r>
      </text>
    </comment>
    <comment ref="G11" authorId="0">
      <text>
        <r>
          <rPr>
            <sz val="9"/>
            <rFont val="Tahoma"/>
            <family val="2"/>
          </rPr>
          <t xml:space="preserve">hier eine Zahl &gt;0 und &lt;9000 für Anlagen bis 10 MW eintragen.
</t>
        </r>
      </text>
    </comment>
    <comment ref="G14" authorId="0">
      <text>
        <r>
          <rPr>
            <b/>
            <sz val="9"/>
            <rFont val="Tahoma"/>
            <family val="2"/>
          </rPr>
          <t>TST:</t>
        </r>
        <r>
          <rPr>
            <sz val="9"/>
            <rFont val="Tahoma"/>
            <family val="2"/>
          </rPr>
          <t xml:space="preserve">
Bitte hier den ge-schätzten Prozentanteil Ihres Eigenverbrauchs eingeben
</t>
        </r>
      </text>
    </comment>
    <comment ref="G15" authorId="0">
      <text>
        <r>
          <rPr>
            <b/>
            <sz val="9"/>
            <rFont val="Tahoma"/>
            <family val="2"/>
          </rPr>
          <t>TST:</t>
        </r>
        <r>
          <rPr>
            <sz val="9"/>
            <rFont val="Tahoma"/>
            <family val="2"/>
          </rPr>
          <t xml:space="preserve">
Bitte hier Ihren aktuellen Strompreis eingeben
</t>
        </r>
      </text>
    </comment>
    <comment ref="H10" authorId="0">
      <text>
        <r>
          <rPr>
            <b/>
            <sz val="9"/>
            <rFont val="Segoe UI"/>
            <family val="2"/>
          </rPr>
          <t>TST:</t>
        </r>
        <r>
          <rPr>
            <sz val="9"/>
            <rFont val="Segoe UI"/>
            <family val="2"/>
          </rPr>
          <t xml:space="preserve">
Ihr durchschnittlicher Strompreis über die nächsten 20 Jahre abzgl. EEG-Umlage inkl.</t>
        </r>
      </text>
    </comment>
  </commentList>
</comments>
</file>

<file path=xl/sharedStrings.xml><?xml version="1.0" encoding="utf-8"?>
<sst xmlns="http://schemas.openxmlformats.org/spreadsheetml/2006/main" count="79" uniqueCount="71">
  <si>
    <t>Tilgung</t>
  </si>
  <si>
    <t>1. Jahr</t>
  </si>
  <si>
    <t>2. Jahr</t>
  </si>
  <si>
    <t xml:space="preserve">3. Jahr </t>
  </si>
  <si>
    <t>4. Jahr</t>
  </si>
  <si>
    <t>5. Jahr</t>
  </si>
  <si>
    <t>6. Jahr</t>
  </si>
  <si>
    <t>7. Jahr</t>
  </si>
  <si>
    <t>8. Jahr</t>
  </si>
  <si>
    <t xml:space="preserve">9. Jahr </t>
  </si>
  <si>
    <t>10. Jahr</t>
  </si>
  <si>
    <t>11. Jahr</t>
  </si>
  <si>
    <t>12. Jahr</t>
  </si>
  <si>
    <t>13. Jahr</t>
  </si>
  <si>
    <t>14. Jahr</t>
  </si>
  <si>
    <t>15. Jahr</t>
  </si>
  <si>
    <t>16. Jahr</t>
  </si>
  <si>
    <t>17. Jahr</t>
  </si>
  <si>
    <t>18. Jahr</t>
  </si>
  <si>
    <t>19. Jahr</t>
  </si>
  <si>
    <t>20. Jahr</t>
  </si>
  <si>
    <t xml:space="preserve"> </t>
  </si>
  <si>
    <t>Generatorleistung in kWp</t>
  </si>
  <si>
    <t>Zinsen</t>
  </si>
  <si>
    <t>Gesamt</t>
  </si>
  <si>
    <t xml:space="preserve">Anlage </t>
  </si>
  <si>
    <t>Wirtschaftlichkeitsabschätzung ohne Gewähr:</t>
  </si>
  <si>
    <t>incl. Zinsen für die Zwischenfinanzierung</t>
  </si>
  <si>
    <t xml:space="preserve">Jahresertrag je kWp inst. Generatorleistg. (kWh) </t>
  </si>
  <si>
    <t>Euro pro Jahr</t>
  </si>
  <si>
    <t>abzgl. Wartungs- und Versicherungskosten</t>
  </si>
  <si>
    <t xml:space="preserve">Einspeisevergütung </t>
  </si>
  <si>
    <t>Durchschnittlicher Wirkungsgrad WR 95 %!</t>
  </si>
  <si>
    <t>zuzüglich Wirkungsgradverbesserung</t>
  </si>
  <si>
    <t>Generatorleistung über 10 kWp</t>
  </si>
  <si>
    <t>Stromeinspeisung und Steuerersparnis</t>
  </si>
  <si>
    <t>abzgl. Einkommensteuer auf Stromeinn.</t>
  </si>
  <si>
    <t xml:space="preserve">Hinweis: </t>
  </si>
  <si>
    <t>Ihr Gewinn* :</t>
  </si>
  <si>
    <t>Rest-darlehen</t>
  </si>
  <si>
    <t>Mehr Ertrag in EUR</t>
  </si>
  <si>
    <t>Einspeise-vergütung in EUR</t>
  </si>
  <si>
    <t>EVU nicht vergüteten Stroms</t>
  </si>
  <si>
    <t xml:space="preserve">*Gilt bei vollständigem Eigenverbrauch des vom </t>
  </si>
  <si>
    <t>Gesamteinnahmen durch:</t>
  </si>
  <si>
    <t>EUR</t>
  </si>
  <si>
    <t>Die Versicherung beträgt 0,4 % des Anlagenwertes:</t>
  </si>
  <si>
    <t>Für Wartungskosten werden 0,25 % des Anlagenwertes angesetzt</t>
  </si>
  <si>
    <t xml:space="preserve"> Jahre</t>
  </si>
  <si>
    <t>Eigenverbrauch in Prozent</t>
  </si>
  <si>
    <t>Strompreis Eigenverbrauch</t>
  </si>
  <si>
    <t>%</t>
  </si>
  <si>
    <t>€</t>
  </si>
  <si>
    <t>Eigen-</t>
  </si>
  <si>
    <t>verbrauch</t>
  </si>
  <si>
    <t>Einnahmen</t>
  </si>
  <si>
    <r>
      <t xml:space="preserve">Die Angaben beruhen auf Erfahrungswerten der Fa. TST und sind </t>
    </r>
    <r>
      <rPr>
        <b/>
        <u val="single"/>
        <sz val="12"/>
        <rFont val="Calibri"/>
        <family val="2"/>
      </rPr>
      <t>ohne Gewähr!</t>
    </r>
  </si>
  <si>
    <r>
      <t>Einspeisevergütung pro kW in</t>
    </r>
    <r>
      <rPr>
        <b/>
        <sz val="12"/>
        <color indexed="13"/>
        <rFont val="Calibri"/>
        <family val="2"/>
      </rPr>
      <t xml:space="preserve"> Euro</t>
    </r>
  </si>
  <si>
    <r>
      <t xml:space="preserve">Bitte füllen Sie die </t>
    </r>
    <r>
      <rPr>
        <b/>
        <sz val="12"/>
        <color indexed="17"/>
        <rFont val="Calibri"/>
        <family val="2"/>
      </rPr>
      <t>grün hinterlegten</t>
    </r>
    <r>
      <rPr>
        <b/>
        <sz val="12"/>
        <color indexed="18"/>
        <rFont val="Calibri"/>
        <family val="2"/>
      </rPr>
      <t xml:space="preserve"> Zellen aus: Das Programm rechnet Ihnen ihren Gewinn über 20 Jahre aus!</t>
    </r>
  </si>
  <si>
    <t>Eigenverbrauchsanteil:</t>
  </si>
  <si>
    <t>Nettobetrag des Angebots von TST = Investitionskosten</t>
  </si>
  <si>
    <t>Einnahmen- Tilgung- Zins u. Kosten</t>
  </si>
  <si>
    <t>Ihr Kontostand:</t>
  </si>
  <si>
    <t>Ihr durchschn. Strompreis:</t>
  </si>
  <si>
    <t>Strompreissteigerung:</t>
  </si>
  <si>
    <t>Jahre</t>
  </si>
  <si>
    <t>Strompreissteigerung</t>
  </si>
  <si>
    <t>Durchschnitt</t>
  </si>
  <si>
    <t>40% der EEG-Umlage:</t>
  </si>
  <si>
    <r>
      <t xml:space="preserve">Generatorleistung über 40 kWp-100 kwp </t>
    </r>
    <r>
      <rPr>
        <b/>
        <sz val="12"/>
        <color indexed="13"/>
        <rFont val="Calibri"/>
        <family val="2"/>
      </rPr>
      <t>Wohngebäude</t>
    </r>
  </si>
  <si>
    <r>
      <t>Generatorleistung bis 750 kWp</t>
    </r>
    <r>
      <rPr>
        <b/>
        <sz val="12"/>
        <color indexed="13"/>
        <rFont val="Calibri"/>
        <family val="2"/>
      </rPr>
      <t xml:space="preserve"> Freiland u. Nichtwohngebäude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</si>
</sst>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.000"/>
    <numFmt numFmtId="174" formatCode="0.0000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18"/>
      <name val="Calibri"/>
      <family val="2"/>
    </font>
    <font>
      <sz val="13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color indexed="1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b/>
      <sz val="12"/>
      <color indexed="18"/>
      <name val="Calibri"/>
      <family val="2"/>
    </font>
    <font>
      <b/>
      <sz val="12"/>
      <color indexed="9"/>
      <name val="Calibri"/>
      <family val="2"/>
    </font>
    <font>
      <b/>
      <sz val="13"/>
      <color indexed="8"/>
      <name val="Calibri"/>
      <family val="2"/>
    </font>
    <font>
      <b/>
      <sz val="12"/>
      <color indexed="17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9"/>
      <name val="Calibri"/>
      <family val="2"/>
    </font>
    <font>
      <sz val="12"/>
      <color indexed="9"/>
      <name val="Calibri"/>
      <family val="2"/>
    </font>
    <font>
      <b/>
      <sz val="10"/>
      <color indexed="9"/>
      <name val="Calibri"/>
      <family val="2"/>
    </font>
    <font>
      <b/>
      <u val="single"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3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rgb="FFFF0000"/>
      <name val="Calibri"/>
      <family val="2"/>
    </font>
    <font>
      <b/>
      <sz val="10"/>
      <color theme="0"/>
      <name val="Calibri"/>
      <family val="2"/>
    </font>
    <font>
      <b/>
      <u val="single"/>
      <sz val="13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ADF5B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36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2" fontId="12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2" fontId="17" fillId="0" borderId="0" xfId="0" applyNumberFormat="1" applyFont="1" applyAlignment="1" applyProtection="1">
      <alignment/>
      <protection/>
    </xf>
    <xf numFmtId="2" fontId="18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165" fontId="13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2" fontId="12" fillId="0" borderId="0" xfId="0" applyNumberFormat="1" applyFont="1" applyBorder="1" applyAlignment="1" applyProtection="1">
      <alignment/>
      <protection/>
    </xf>
    <xf numFmtId="2" fontId="15" fillId="0" borderId="0" xfId="0" applyNumberFormat="1" applyFont="1" applyBorder="1" applyAlignment="1" applyProtection="1">
      <alignment/>
      <protection/>
    </xf>
    <xf numFmtId="173" fontId="12" fillId="0" borderId="0" xfId="0" applyNumberFormat="1" applyFont="1" applyBorder="1" applyAlignment="1" applyProtection="1">
      <alignment horizontal="right"/>
      <protection/>
    </xf>
    <xf numFmtId="0" fontId="63" fillId="33" borderId="1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>
      <alignment horizontal="left"/>
    </xf>
    <xf numFmtId="0" fontId="7" fillId="2" borderId="12" xfId="0" applyFont="1" applyFill="1" applyBorder="1" applyAlignment="1">
      <alignment/>
    </xf>
    <xf numFmtId="0" fontId="8" fillId="2" borderId="12" xfId="0" applyFont="1" applyFill="1" applyBorder="1" applyAlignment="1" applyProtection="1">
      <alignment horizontal="right"/>
      <protection/>
    </xf>
    <xf numFmtId="0" fontId="22" fillId="34" borderId="13" xfId="0" applyFont="1" applyFill="1" applyBorder="1" applyAlignment="1" applyProtection="1">
      <alignment horizontal="center"/>
      <protection locked="0"/>
    </xf>
    <xf numFmtId="2" fontId="17" fillId="34" borderId="14" xfId="0" applyNumberFormat="1" applyFont="1" applyFill="1" applyBorder="1" applyAlignment="1" applyProtection="1">
      <alignment horizontal="right"/>
      <protection locked="0"/>
    </xf>
    <xf numFmtId="0" fontId="17" fillId="34" borderId="14" xfId="0" applyFont="1" applyFill="1" applyBorder="1" applyAlignment="1" applyProtection="1">
      <alignment horizontal="right"/>
      <protection locked="0"/>
    </xf>
    <xf numFmtId="0" fontId="64" fillId="33" borderId="14" xfId="0" applyFont="1" applyFill="1" applyBorder="1" applyAlignment="1" applyProtection="1">
      <alignment horizontal="right"/>
      <protection/>
    </xf>
    <xf numFmtId="174" fontId="64" fillId="33" borderId="14" xfId="0" applyNumberFormat="1" applyFont="1" applyFill="1" applyBorder="1" applyAlignment="1" applyProtection="1">
      <alignment horizontal="right"/>
      <protection/>
    </xf>
    <xf numFmtId="0" fontId="17" fillId="34" borderId="15" xfId="0" applyFont="1" applyFill="1" applyBorder="1" applyAlignment="1" applyProtection="1">
      <alignment horizontal="right"/>
      <protection locked="0"/>
    </xf>
    <xf numFmtId="0" fontId="6" fillId="2" borderId="12" xfId="0" applyFont="1" applyFill="1" applyBorder="1" applyAlignment="1" applyProtection="1">
      <alignment/>
      <protection/>
    </xf>
    <xf numFmtId="3" fontId="6" fillId="2" borderId="12" xfId="0" applyNumberFormat="1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/>
      <protection/>
    </xf>
    <xf numFmtId="0" fontId="63" fillId="33" borderId="17" xfId="0" applyFont="1" applyFill="1" applyBorder="1" applyAlignment="1" applyProtection="1">
      <alignment horizontal="left" vertical="center"/>
      <protection/>
    </xf>
    <xf numFmtId="0" fontId="63" fillId="33" borderId="0" xfId="0" applyFont="1" applyFill="1" applyBorder="1" applyAlignment="1" applyProtection="1">
      <alignment horizontal="right"/>
      <protection/>
    </xf>
    <xf numFmtId="0" fontId="63" fillId="33" borderId="18" xfId="0" applyFont="1" applyFill="1" applyBorder="1" applyAlignment="1" applyProtection="1">
      <alignment/>
      <protection/>
    </xf>
    <xf numFmtId="0" fontId="63" fillId="33" borderId="19" xfId="0" applyFont="1" applyFill="1" applyBorder="1" applyAlignment="1" applyProtection="1">
      <alignment horizontal="left" vertical="center"/>
      <protection/>
    </xf>
    <xf numFmtId="0" fontId="64" fillId="33" borderId="0" xfId="0" applyFont="1" applyFill="1" applyBorder="1" applyAlignment="1" applyProtection="1">
      <alignment horizontal="left" vertical="center"/>
      <protection/>
    </xf>
    <xf numFmtId="0" fontId="64" fillId="33" borderId="18" xfId="0" applyFont="1" applyFill="1" applyBorder="1" applyAlignment="1" applyProtection="1">
      <alignment horizontal="left" vertical="center"/>
      <protection/>
    </xf>
    <xf numFmtId="0" fontId="65" fillId="33" borderId="0" xfId="0" applyFont="1" applyFill="1" applyBorder="1" applyAlignment="1" applyProtection="1">
      <alignment horizontal="left" vertical="center"/>
      <protection/>
    </xf>
    <xf numFmtId="0" fontId="65" fillId="33" borderId="18" xfId="0" applyFont="1" applyFill="1" applyBorder="1" applyAlignment="1" applyProtection="1">
      <alignment horizontal="left" vertical="center"/>
      <protection/>
    </xf>
    <xf numFmtId="2" fontId="9" fillId="2" borderId="20" xfId="0" applyNumberFormat="1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9" fillId="2" borderId="18" xfId="0" applyFont="1" applyFill="1" applyBorder="1" applyAlignment="1" applyProtection="1">
      <alignment/>
      <protection/>
    </xf>
    <xf numFmtId="2" fontId="9" fillId="2" borderId="21" xfId="0" applyNumberFormat="1" applyFont="1" applyFill="1" applyBorder="1" applyAlignment="1" applyProtection="1">
      <alignment horizontal="right" vertical="center"/>
      <protection/>
    </xf>
    <xf numFmtId="0" fontId="9" fillId="2" borderId="22" xfId="0" applyFont="1" applyFill="1" applyBorder="1" applyAlignment="1" applyProtection="1">
      <alignment horizontal="left" vertical="center"/>
      <protection/>
    </xf>
    <xf numFmtId="0" fontId="9" fillId="2" borderId="23" xfId="0" applyFont="1" applyFill="1" applyBorder="1" applyAlignment="1" applyProtection="1">
      <alignment/>
      <protection/>
    </xf>
    <xf numFmtId="1" fontId="12" fillId="35" borderId="24" xfId="0" applyNumberFormat="1" applyFont="1" applyFill="1" applyBorder="1" applyAlignment="1" applyProtection="1">
      <alignment horizontal="center"/>
      <protection/>
    </xf>
    <xf numFmtId="1" fontId="12" fillId="36" borderId="24" xfId="0" applyNumberFormat="1" applyFont="1" applyFill="1" applyBorder="1" applyAlignment="1" applyProtection="1">
      <alignment horizontal="center"/>
      <protection/>
    </xf>
    <xf numFmtId="1" fontId="13" fillId="36" borderId="25" xfId="0" applyNumberFormat="1" applyFont="1" applyFill="1" applyBorder="1" applyAlignment="1" applyProtection="1">
      <alignment/>
      <protection/>
    </xf>
    <xf numFmtId="1" fontId="12" fillId="35" borderId="26" xfId="0" applyNumberFormat="1" applyFont="1" applyFill="1" applyBorder="1" applyAlignment="1" applyProtection="1">
      <alignment horizontal="center"/>
      <protection/>
    </xf>
    <xf numFmtId="1" fontId="12" fillId="36" borderId="26" xfId="0" applyNumberFormat="1" applyFont="1" applyFill="1" applyBorder="1" applyAlignment="1" applyProtection="1">
      <alignment horizontal="center"/>
      <protection/>
    </xf>
    <xf numFmtId="1" fontId="13" fillId="36" borderId="27" xfId="0" applyNumberFormat="1" applyFont="1" applyFill="1" applyBorder="1" applyAlignment="1" applyProtection="1">
      <alignment/>
      <protection/>
    </xf>
    <xf numFmtId="1" fontId="12" fillId="35" borderId="10" xfId="0" applyNumberFormat="1" applyFont="1" applyFill="1" applyBorder="1" applyAlignment="1" applyProtection="1">
      <alignment horizontal="center"/>
      <protection/>
    </xf>
    <xf numFmtId="0" fontId="12" fillId="36" borderId="10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center"/>
      <protection/>
    </xf>
    <xf numFmtId="0" fontId="13" fillId="36" borderId="17" xfId="0" applyFont="1" applyFill="1" applyBorder="1" applyAlignment="1" applyProtection="1">
      <alignment/>
      <protection/>
    </xf>
    <xf numFmtId="1" fontId="12" fillId="35" borderId="28" xfId="0" applyNumberFormat="1" applyFont="1" applyFill="1" applyBorder="1" applyAlignment="1" applyProtection="1">
      <alignment horizontal="center"/>
      <protection/>
    </xf>
    <xf numFmtId="1" fontId="12" fillId="36" borderId="28" xfId="0" applyNumberFormat="1" applyFont="1" applyFill="1" applyBorder="1" applyAlignment="1" applyProtection="1">
      <alignment horizontal="center"/>
      <protection/>
    </xf>
    <xf numFmtId="1" fontId="13" fillId="36" borderId="29" xfId="0" applyNumberFormat="1" applyFont="1" applyFill="1" applyBorder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2" fontId="12" fillId="36" borderId="30" xfId="0" applyNumberFormat="1" applyFont="1" applyFill="1" applyBorder="1" applyAlignment="1" applyProtection="1">
      <alignment horizontal="center" vertical="center" wrapText="1"/>
      <protection/>
    </xf>
    <xf numFmtId="0" fontId="12" fillId="35" borderId="30" xfId="0" applyFont="1" applyFill="1" applyBorder="1" applyAlignment="1" applyProtection="1">
      <alignment horizontal="center"/>
      <protection/>
    </xf>
    <xf numFmtId="2" fontId="12" fillId="36" borderId="31" xfId="0" applyNumberFormat="1" applyFont="1" applyFill="1" applyBorder="1" applyAlignment="1" applyProtection="1">
      <alignment horizontal="center" vertical="center" wrapText="1"/>
      <protection/>
    </xf>
    <xf numFmtId="10" fontId="12" fillId="35" borderId="31" xfId="0" applyNumberFormat="1" applyFont="1" applyFill="1" applyBorder="1" applyAlignment="1" applyProtection="1">
      <alignment horizontal="center"/>
      <protection/>
    </xf>
    <xf numFmtId="2" fontId="12" fillId="36" borderId="32" xfId="0" applyNumberFormat="1" applyFont="1" applyFill="1" applyBorder="1" applyAlignment="1" applyProtection="1">
      <alignment horizontal="center" vertical="center" wrapText="1"/>
      <protection/>
    </xf>
    <xf numFmtId="2" fontId="12" fillId="35" borderId="32" xfId="0" applyNumberFormat="1" applyFont="1" applyFill="1" applyBorder="1" applyAlignment="1" applyProtection="1">
      <alignment horizontal="center"/>
      <protection/>
    </xf>
    <xf numFmtId="0" fontId="13" fillId="36" borderId="33" xfId="0" applyFont="1" applyFill="1" applyBorder="1" applyAlignment="1" applyProtection="1">
      <alignment horizontal="left"/>
      <protection/>
    </xf>
    <xf numFmtId="0" fontId="13" fillId="36" borderId="34" xfId="0" applyFont="1" applyFill="1" applyBorder="1" applyAlignment="1" applyProtection="1">
      <alignment horizontal="left"/>
      <protection/>
    </xf>
    <xf numFmtId="0" fontId="13" fillId="36" borderId="35" xfId="0" applyFont="1" applyFill="1" applyBorder="1" applyAlignment="1" applyProtection="1">
      <alignment horizontal="left"/>
      <protection/>
    </xf>
    <xf numFmtId="1" fontId="12" fillId="36" borderId="10" xfId="0" applyNumberFormat="1" applyFont="1" applyFill="1" applyBorder="1" applyAlignment="1" applyProtection="1">
      <alignment horizontal="center"/>
      <protection/>
    </xf>
    <xf numFmtId="0" fontId="13" fillId="36" borderId="36" xfId="0" applyFont="1" applyFill="1" applyBorder="1" applyAlignment="1" applyProtection="1">
      <alignment horizontal="left"/>
      <protection/>
    </xf>
    <xf numFmtId="0" fontId="63" fillId="33" borderId="10" xfId="0" applyFont="1" applyFill="1" applyBorder="1" applyAlignment="1" applyProtection="1">
      <alignment horizontal="right" vertical="center" wrapText="1"/>
      <protection/>
    </xf>
    <xf numFmtId="0" fontId="66" fillId="34" borderId="14" xfId="0" applyFont="1" applyFill="1" applyBorder="1" applyAlignment="1" applyProtection="1">
      <alignment horizontal="right"/>
      <protection locked="0"/>
    </xf>
    <xf numFmtId="0" fontId="17" fillId="34" borderId="0" xfId="0" applyFont="1" applyFill="1" applyBorder="1" applyAlignment="1" applyProtection="1">
      <alignment horizontal="center" vertical="center"/>
      <protection locked="0"/>
    </xf>
    <xf numFmtId="0" fontId="67" fillId="33" borderId="37" xfId="0" applyFont="1" applyFill="1" applyBorder="1" applyAlignment="1" applyProtection="1">
      <alignment horizontal="right" vertical="center"/>
      <protection/>
    </xf>
    <xf numFmtId="8" fontId="63" fillId="33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8" fontId="0" fillId="0" borderId="38" xfId="0" applyNumberFormat="1" applyBorder="1" applyAlignment="1" applyProtection="1">
      <alignment/>
      <protection/>
    </xf>
    <xf numFmtId="0" fontId="63" fillId="33" borderId="18" xfId="0" applyFont="1" applyFill="1" applyBorder="1" applyAlignment="1" applyProtection="1">
      <alignment horizontal="left" vertical="center"/>
      <protection/>
    </xf>
    <xf numFmtId="8" fontId="63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20" xfId="0" applyFont="1" applyFill="1" applyBorder="1" applyAlignment="1" applyProtection="1">
      <alignment horizontal="right" vertical="center"/>
      <protection/>
    </xf>
    <xf numFmtId="0" fontId="68" fillId="33" borderId="0" xfId="0" applyFont="1" applyFill="1" applyBorder="1" applyAlignment="1" applyProtection="1">
      <alignment horizontal="left" vertical="center"/>
      <protection/>
    </xf>
    <xf numFmtId="0" fontId="63" fillId="33" borderId="0" xfId="0" applyFont="1" applyFill="1" applyBorder="1" applyAlignment="1" applyProtection="1">
      <alignment horizontal="left" vertical="center"/>
      <protection/>
    </xf>
    <xf numFmtId="0" fontId="63" fillId="33" borderId="18" xfId="0" applyFont="1" applyFill="1" applyBorder="1" applyAlignment="1" applyProtection="1">
      <alignment horizontal="left" vertical="center"/>
      <protection/>
    </xf>
    <xf numFmtId="2" fontId="64" fillId="33" borderId="0" xfId="0" applyNumberFormat="1" applyFont="1" applyFill="1" applyBorder="1" applyAlignment="1" applyProtection="1">
      <alignment horizontal="left" vertical="center"/>
      <protection/>
    </xf>
    <xf numFmtId="2" fontId="64" fillId="33" borderId="18" xfId="0" applyNumberFormat="1" applyFont="1" applyFill="1" applyBorder="1" applyAlignment="1" applyProtection="1">
      <alignment horizontal="left" vertical="center"/>
      <protection/>
    </xf>
    <xf numFmtId="0" fontId="64" fillId="33" borderId="0" xfId="0" applyFont="1" applyFill="1" applyBorder="1" applyAlignment="1" applyProtection="1">
      <alignment horizontal="left" vertical="center"/>
      <protection/>
    </xf>
    <xf numFmtId="0" fontId="64" fillId="33" borderId="18" xfId="0" applyFont="1" applyFill="1" applyBorder="1" applyAlignment="1" applyProtection="1">
      <alignment horizontal="left" vertical="center"/>
      <protection/>
    </xf>
    <xf numFmtId="0" fontId="9" fillId="2" borderId="39" xfId="0" applyFont="1" applyFill="1" applyBorder="1" applyAlignment="1" applyProtection="1">
      <alignment horizontal="left" vertical="center"/>
      <protection/>
    </xf>
    <xf numFmtId="0" fontId="9" fillId="2" borderId="40" xfId="0" applyFont="1" applyFill="1" applyBorder="1" applyAlignment="1" applyProtection="1">
      <alignment horizontal="left" vertical="center"/>
      <protection/>
    </xf>
    <xf numFmtId="0" fontId="9" fillId="2" borderId="41" xfId="0" applyFont="1" applyFill="1" applyBorder="1" applyAlignment="1" applyProtection="1">
      <alignment horizontal="left" vertical="center"/>
      <protection/>
    </xf>
    <xf numFmtId="0" fontId="9" fillId="2" borderId="20" xfId="0" applyFont="1" applyFill="1" applyBorder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5" fillId="33" borderId="0" xfId="0" applyFont="1" applyFill="1" applyBorder="1" applyAlignment="1" applyProtection="1">
      <alignment horizontal="left" vertical="center"/>
      <protection/>
    </xf>
    <xf numFmtId="0" fontId="65" fillId="33" borderId="18" xfId="0" applyFont="1" applyFill="1" applyBorder="1" applyAlignment="1" applyProtection="1">
      <alignment horizontal="left" vertical="center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32" xfId="0" applyFont="1" applyFill="1" applyBorder="1" applyAlignment="1" applyProtection="1">
      <alignment horizontal="center" vertical="center" wrapText="1"/>
      <protection/>
    </xf>
    <xf numFmtId="0" fontId="13" fillId="36" borderId="42" xfId="0" applyFont="1" applyFill="1" applyBorder="1" applyAlignment="1" applyProtection="1">
      <alignment horizontal="left" vertical="center" wrapText="1"/>
      <protection/>
    </xf>
    <xf numFmtId="0" fontId="13" fillId="36" borderId="43" xfId="0" applyFont="1" applyFill="1" applyBorder="1" applyAlignment="1" applyProtection="1">
      <alignment horizontal="left" vertical="center" wrapText="1"/>
      <protection/>
    </xf>
    <xf numFmtId="0" fontId="13" fillId="36" borderId="44" xfId="0" applyFont="1" applyFill="1" applyBorder="1" applyAlignment="1" applyProtection="1">
      <alignment horizontal="left" vertical="center" wrapText="1"/>
      <protection/>
    </xf>
    <xf numFmtId="0" fontId="65" fillId="33" borderId="45" xfId="0" applyFont="1" applyFill="1" applyBorder="1" applyAlignment="1" applyProtection="1">
      <alignment horizontal="left" vertical="center"/>
      <protection/>
    </xf>
    <xf numFmtId="0" fontId="65" fillId="33" borderId="46" xfId="0" applyFont="1" applyFill="1" applyBorder="1" applyAlignment="1" applyProtection="1">
      <alignment horizontal="left" vertical="center"/>
      <protection/>
    </xf>
    <xf numFmtId="0" fontId="65" fillId="33" borderId="47" xfId="0" applyFont="1" applyFill="1" applyBorder="1" applyAlignment="1" applyProtection="1">
      <alignment horizontal="left" vertical="center"/>
      <protection/>
    </xf>
    <xf numFmtId="2" fontId="12" fillId="35" borderId="30" xfId="0" applyNumberFormat="1" applyFont="1" applyFill="1" applyBorder="1" applyAlignment="1" applyProtection="1">
      <alignment horizontal="center" vertical="center" wrapText="1"/>
      <protection/>
    </xf>
    <xf numFmtId="2" fontId="12" fillId="35" borderId="31" xfId="0" applyNumberFormat="1" applyFont="1" applyFill="1" applyBorder="1" applyAlignment="1" applyProtection="1">
      <alignment horizontal="center" vertical="center" wrapText="1"/>
      <protection/>
    </xf>
    <xf numFmtId="2" fontId="12" fillId="35" borderId="32" xfId="0" applyNumberFormat="1" applyFont="1" applyFill="1" applyBorder="1" applyAlignment="1" applyProtection="1">
      <alignment horizontal="center" vertical="center" wrapText="1"/>
      <protection/>
    </xf>
    <xf numFmtId="0" fontId="12" fillId="35" borderId="30" xfId="0" applyFont="1" applyFill="1" applyBorder="1" applyAlignment="1" applyProtection="1">
      <alignment horizontal="center" vertical="center" wrapText="1"/>
      <protection/>
    </xf>
    <xf numFmtId="0" fontId="12" fillId="35" borderId="31" xfId="0" applyFont="1" applyFill="1" applyBorder="1" applyAlignment="1" applyProtection="1">
      <alignment horizontal="center" vertical="center" wrapText="1"/>
      <protection/>
    </xf>
    <xf numFmtId="0" fontId="12" fillId="35" borderId="32" xfId="0" applyFont="1" applyFill="1" applyBorder="1" applyAlignment="1" applyProtection="1">
      <alignment horizontal="center" vertical="center" wrapText="1"/>
      <protection/>
    </xf>
    <xf numFmtId="0" fontId="14" fillId="36" borderId="48" xfId="0" applyFont="1" applyFill="1" applyBorder="1" applyAlignment="1" applyProtection="1">
      <alignment horizontal="center" vertical="center" wrapText="1"/>
      <protection/>
    </xf>
    <xf numFmtId="0" fontId="14" fillId="36" borderId="49" xfId="0" applyFont="1" applyFill="1" applyBorder="1" applyAlignment="1" applyProtection="1">
      <alignment horizontal="center" vertical="center" wrapText="1"/>
      <protection/>
    </xf>
    <xf numFmtId="0" fontId="14" fillId="36" borderId="50" xfId="0" applyFont="1" applyFill="1" applyBorder="1" applyAlignment="1" applyProtection="1">
      <alignment horizontal="center" vertical="center" wrapText="1"/>
      <protection/>
    </xf>
    <xf numFmtId="1" fontId="12" fillId="36" borderId="30" xfId="0" applyNumberFormat="1" applyFont="1" applyFill="1" applyBorder="1" applyAlignment="1" applyProtection="1">
      <alignment horizontal="center" vertical="center" wrapText="1"/>
      <protection/>
    </xf>
    <xf numFmtId="1" fontId="12" fillId="36" borderId="31" xfId="0" applyNumberFormat="1" applyFont="1" applyFill="1" applyBorder="1" applyAlignment="1" applyProtection="1">
      <alignment horizontal="center" vertical="center" wrapText="1"/>
      <protection/>
    </xf>
    <xf numFmtId="1" fontId="12" fillId="36" borderId="32" xfId="0" applyNumberFormat="1" applyFont="1" applyFill="1" applyBorder="1" applyAlignment="1" applyProtection="1">
      <alignment horizontal="center" vertical="center" wrapText="1"/>
      <protection/>
    </xf>
    <xf numFmtId="0" fontId="20" fillId="2" borderId="39" xfId="0" applyFont="1" applyFill="1" applyBorder="1" applyAlignment="1" applyProtection="1">
      <alignment horizontal="center" vertical="center" wrapText="1"/>
      <protection/>
    </xf>
    <xf numFmtId="0" fontId="20" fillId="2" borderId="40" xfId="0" applyFont="1" applyFill="1" applyBorder="1" applyAlignment="1" applyProtection="1">
      <alignment horizontal="center" vertical="center" wrapText="1"/>
      <protection/>
    </xf>
    <xf numFmtId="0" fontId="20" fillId="2" borderId="41" xfId="0" applyFont="1" applyFill="1" applyBorder="1" applyAlignment="1" applyProtection="1">
      <alignment horizontal="center" vertical="center" wrapText="1"/>
      <protection/>
    </xf>
    <xf numFmtId="0" fontId="20" fillId="2" borderId="20" xfId="0" applyFont="1" applyFill="1" applyBorder="1" applyAlignment="1" applyProtection="1">
      <alignment horizontal="center" vertical="center" wrapText="1"/>
      <protection/>
    </xf>
    <xf numFmtId="0" fontId="20" fillId="2" borderId="0" xfId="0" applyFont="1" applyFill="1" applyBorder="1" applyAlignment="1" applyProtection="1">
      <alignment horizontal="center" vertical="center" wrapText="1"/>
      <protection/>
    </xf>
    <xf numFmtId="0" fontId="20" fillId="2" borderId="18" xfId="0" applyFont="1" applyFill="1" applyBorder="1" applyAlignment="1" applyProtection="1">
      <alignment horizontal="center" vertical="center" wrapText="1"/>
      <protection/>
    </xf>
    <xf numFmtId="0" fontId="20" fillId="2" borderId="21" xfId="0" applyFont="1" applyFill="1" applyBorder="1" applyAlignment="1" applyProtection="1">
      <alignment horizontal="center" vertical="center" wrapText="1"/>
      <protection/>
    </xf>
    <xf numFmtId="0" fontId="20" fillId="2" borderId="22" xfId="0" applyFont="1" applyFill="1" applyBorder="1" applyAlignment="1" applyProtection="1">
      <alignment horizontal="center" vertical="center" wrapText="1"/>
      <protection/>
    </xf>
    <xf numFmtId="0" fontId="20" fillId="2" borderId="23" xfId="0" applyFont="1" applyFill="1" applyBorder="1" applyAlignment="1" applyProtection="1">
      <alignment horizontal="center" vertical="center" wrapText="1"/>
      <protection/>
    </xf>
    <xf numFmtId="0" fontId="21" fillId="33" borderId="35" xfId="0" applyFont="1" applyFill="1" applyBorder="1" applyAlignment="1" applyProtection="1">
      <alignment horizontal="left" vertical="center"/>
      <protection/>
    </xf>
    <xf numFmtId="0" fontId="21" fillId="33" borderId="10" xfId="0" applyFont="1" applyFill="1" applyBorder="1" applyAlignment="1" applyProtection="1">
      <alignment horizontal="left" vertical="center"/>
      <protection/>
    </xf>
    <xf numFmtId="0" fontId="21" fillId="33" borderId="45" xfId="0" applyFont="1" applyFill="1" applyBorder="1" applyAlignment="1" applyProtection="1">
      <alignment horizontal="left" vertical="center"/>
      <protection/>
    </xf>
    <xf numFmtId="0" fontId="21" fillId="33" borderId="46" xfId="0" applyFont="1" applyFill="1" applyBorder="1" applyAlignment="1" applyProtection="1">
      <alignment horizontal="left" vertical="center"/>
      <protection/>
    </xf>
    <xf numFmtId="0" fontId="21" fillId="33" borderId="47" xfId="0" applyFont="1" applyFill="1" applyBorder="1" applyAlignment="1" applyProtection="1">
      <alignment horizontal="left" vertical="center"/>
      <protection/>
    </xf>
    <xf numFmtId="0" fontId="21" fillId="33" borderId="51" xfId="0" applyFont="1" applyFill="1" applyBorder="1" applyAlignment="1" applyProtection="1">
      <alignment horizontal="left" vertical="center"/>
      <protection/>
    </xf>
    <xf numFmtId="0" fontId="21" fillId="33" borderId="52" xfId="0" applyFont="1" applyFill="1" applyBorder="1" applyAlignment="1" applyProtection="1">
      <alignment horizontal="left" vertical="center"/>
      <protection/>
    </xf>
    <xf numFmtId="0" fontId="21" fillId="33" borderId="53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1209675</xdr:colOff>
      <xdr:row>1</xdr:row>
      <xdr:rowOff>0</xdr:rowOff>
    </xdr:from>
    <xdr:to>
      <xdr:col>9</xdr:col>
      <xdr:colOff>1009650</xdr:colOff>
      <xdr:row>5</xdr:row>
      <xdr:rowOff>190500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28600"/>
          <a:ext cx="1028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1" max="1" width="10.421875" style="2" customWidth="1"/>
    <col min="2" max="2" width="13.140625" style="2" customWidth="1"/>
    <col min="3" max="3" width="11.28125" style="2" customWidth="1"/>
    <col min="4" max="4" width="9.00390625" style="3" customWidth="1"/>
    <col min="5" max="5" width="10.00390625" style="3" customWidth="1"/>
    <col min="6" max="6" width="9.57421875" style="3" customWidth="1"/>
    <col min="7" max="7" width="14.8515625" style="2" customWidth="1"/>
    <col min="8" max="8" width="23.57421875" style="1" customWidth="1"/>
    <col min="9" max="9" width="18.421875" style="1" customWidth="1"/>
    <col min="10" max="10" width="15.421875" style="1" customWidth="1"/>
    <col min="11" max="16384" width="11.421875" style="1" customWidth="1"/>
  </cols>
  <sheetData>
    <row r="1" spans="1:11" ht="18" thickBot="1">
      <c r="A1" s="20" t="s">
        <v>26</v>
      </c>
      <c r="B1" s="21"/>
      <c r="C1" s="21"/>
      <c r="D1" s="21"/>
      <c r="E1" s="21"/>
      <c r="F1" s="21"/>
      <c r="G1" s="22"/>
      <c r="H1" s="29" t="s">
        <v>38</v>
      </c>
      <c r="I1" s="30">
        <f>J44</f>
        <v>-2700</v>
      </c>
      <c r="J1" s="31" t="s">
        <v>45</v>
      </c>
      <c r="K1" s="14"/>
    </row>
    <row r="2" spans="1:11" ht="17.25">
      <c r="A2" s="133" t="s">
        <v>25</v>
      </c>
      <c r="B2" s="134"/>
      <c r="C2" s="134"/>
      <c r="D2" s="134"/>
      <c r="E2" s="134"/>
      <c r="F2" s="135"/>
      <c r="G2" s="23"/>
      <c r="H2" s="83" t="s">
        <v>44</v>
      </c>
      <c r="I2" s="84"/>
      <c r="J2" s="85"/>
      <c r="K2" s="14"/>
    </row>
    <row r="3" spans="1:11" ht="15.75">
      <c r="A3" s="130"/>
      <c r="B3" s="131"/>
      <c r="C3" s="131"/>
      <c r="D3" s="131"/>
      <c r="E3" s="131"/>
      <c r="F3" s="132"/>
      <c r="G3" s="24" t="s">
        <v>21</v>
      </c>
      <c r="H3" s="86" t="s">
        <v>35</v>
      </c>
      <c r="I3" s="86"/>
      <c r="J3" s="87"/>
      <c r="K3" s="14"/>
    </row>
    <row r="4" spans="1:11" ht="15.75">
      <c r="A4" s="130" t="s">
        <v>22</v>
      </c>
      <c r="B4" s="131"/>
      <c r="C4" s="131"/>
      <c r="D4" s="131"/>
      <c r="E4" s="131"/>
      <c r="F4" s="132"/>
      <c r="G4" s="26">
        <v>10</v>
      </c>
      <c r="H4" s="88" t="s">
        <v>36</v>
      </c>
      <c r="I4" s="88"/>
      <c r="J4" s="89"/>
      <c r="K4" s="14"/>
    </row>
    <row r="5" spans="1:11" ht="15.75">
      <c r="A5" s="130" t="s">
        <v>28</v>
      </c>
      <c r="B5" s="131"/>
      <c r="C5" s="131"/>
      <c r="D5" s="131"/>
      <c r="E5" s="131"/>
      <c r="F5" s="132"/>
      <c r="G5" s="25"/>
      <c r="H5" s="88" t="s">
        <v>27</v>
      </c>
      <c r="I5" s="88"/>
      <c r="J5" s="89"/>
      <c r="K5" s="14"/>
    </row>
    <row r="6" spans="1:11" ht="15.75">
      <c r="A6" s="130" t="s">
        <v>57</v>
      </c>
      <c r="B6" s="131"/>
      <c r="C6" s="131"/>
      <c r="D6" s="131"/>
      <c r="E6" s="131"/>
      <c r="F6" s="132"/>
      <c r="G6" s="26">
        <v>0.1195</v>
      </c>
      <c r="H6" s="88"/>
      <c r="I6" s="88"/>
      <c r="J6" s="89"/>
      <c r="K6" s="14"/>
    </row>
    <row r="7" spans="1:11" ht="17.25" customHeight="1">
      <c r="A7" s="130" t="s">
        <v>34</v>
      </c>
      <c r="B7" s="131"/>
      <c r="C7" s="131"/>
      <c r="D7" s="131"/>
      <c r="E7" s="131"/>
      <c r="F7" s="132"/>
      <c r="G7" s="25"/>
      <c r="H7" s="71" t="s">
        <v>59</v>
      </c>
      <c r="I7" s="19">
        <f>G14</f>
        <v>0</v>
      </c>
      <c r="J7" s="32" t="s">
        <v>51</v>
      </c>
      <c r="K7" s="14"/>
    </row>
    <row r="8" spans="1:11" ht="17.25">
      <c r="A8" s="130" t="s">
        <v>31</v>
      </c>
      <c r="B8" s="131"/>
      <c r="C8" s="131"/>
      <c r="D8" s="131"/>
      <c r="E8" s="131"/>
      <c r="F8" s="132"/>
      <c r="G8" s="26">
        <v>0.1162</v>
      </c>
      <c r="H8" s="33" t="s">
        <v>64</v>
      </c>
      <c r="I8" s="73">
        <v>0</v>
      </c>
      <c r="J8" s="34" t="s">
        <v>51</v>
      </c>
      <c r="K8" s="14"/>
    </row>
    <row r="9" spans="1:11" ht="17.25">
      <c r="A9" s="130" t="s">
        <v>69</v>
      </c>
      <c r="B9" s="131"/>
      <c r="C9" s="131"/>
      <c r="D9" s="131"/>
      <c r="E9" s="131"/>
      <c r="F9" s="132"/>
      <c r="G9" s="72"/>
      <c r="H9" s="82" t="s">
        <v>68</v>
      </c>
      <c r="I9" s="81">
        <v>0.02752</v>
      </c>
      <c r="J9" s="80" t="s">
        <v>52</v>
      </c>
      <c r="K9" s="14"/>
    </row>
    <row r="10" spans="1:11" ht="17.25">
      <c r="A10" s="130" t="s">
        <v>31</v>
      </c>
      <c r="B10" s="131"/>
      <c r="C10" s="131"/>
      <c r="D10" s="131"/>
      <c r="E10" s="131"/>
      <c r="F10" s="132"/>
      <c r="G10" s="27">
        <v>0.1039</v>
      </c>
      <c r="H10" s="74" t="s">
        <v>63</v>
      </c>
      <c r="I10" s="75">
        <f>Strompreissteigerung!B25-I9</f>
        <v>-0.02752</v>
      </c>
      <c r="J10" s="35" t="s">
        <v>52</v>
      </c>
      <c r="K10" s="14"/>
    </row>
    <row r="11" spans="1:11" ht="15.75">
      <c r="A11" s="130" t="s">
        <v>70</v>
      </c>
      <c r="B11" s="131"/>
      <c r="C11" s="131"/>
      <c r="D11" s="131"/>
      <c r="E11" s="131"/>
      <c r="F11" s="132"/>
      <c r="G11" s="25"/>
      <c r="H11" s="36" t="s">
        <v>32</v>
      </c>
      <c r="I11" s="36"/>
      <c r="J11" s="37"/>
      <c r="K11" s="14"/>
    </row>
    <row r="12" spans="1:11" ht="15.75">
      <c r="A12" s="104" t="s">
        <v>31</v>
      </c>
      <c r="B12" s="105"/>
      <c r="C12" s="105"/>
      <c r="D12" s="105"/>
      <c r="E12" s="105"/>
      <c r="F12" s="106"/>
      <c r="G12" s="26">
        <v>0.0827</v>
      </c>
      <c r="H12" s="36" t="s">
        <v>33</v>
      </c>
      <c r="I12" s="36"/>
      <c r="J12" s="37"/>
      <c r="K12" s="14"/>
    </row>
    <row r="13" spans="1:11" ht="15.75">
      <c r="A13" s="104" t="s">
        <v>60</v>
      </c>
      <c r="B13" s="105"/>
      <c r="C13" s="105"/>
      <c r="D13" s="105"/>
      <c r="E13" s="105"/>
      <c r="F13" s="106"/>
      <c r="G13" s="25"/>
      <c r="H13" s="36" t="s">
        <v>30</v>
      </c>
      <c r="I13" s="36"/>
      <c r="J13" s="37"/>
      <c r="K13" s="14"/>
    </row>
    <row r="14" spans="1:11" ht="15.75">
      <c r="A14" s="104" t="s">
        <v>49</v>
      </c>
      <c r="B14" s="105"/>
      <c r="C14" s="105"/>
      <c r="D14" s="105"/>
      <c r="E14" s="105"/>
      <c r="F14" s="106"/>
      <c r="G14" s="25"/>
      <c r="H14" s="96" t="s">
        <v>43</v>
      </c>
      <c r="I14" s="96"/>
      <c r="J14" s="97"/>
      <c r="K14" s="14"/>
    </row>
    <row r="15" spans="1:11" ht="16.5" thickBot="1">
      <c r="A15" s="128" t="s">
        <v>50</v>
      </c>
      <c r="B15" s="129"/>
      <c r="C15" s="129"/>
      <c r="D15" s="129"/>
      <c r="E15" s="129"/>
      <c r="F15" s="129"/>
      <c r="G15" s="28"/>
      <c r="H15" s="38" t="s">
        <v>42</v>
      </c>
      <c r="I15" s="38"/>
      <c r="J15" s="39"/>
      <c r="K15" s="14"/>
    </row>
    <row r="16" spans="1:11" ht="15" customHeight="1">
      <c r="A16" s="119" t="s">
        <v>58</v>
      </c>
      <c r="B16" s="120"/>
      <c r="C16" s="120"/>
      <c r="D16" s="120"/>
      <c r="E16" s="120"/>
      <c r="F16" s="120"/>
      <c r="G16" s="121"/>
      <c r="H16" s="90" t="s">
        <v>46</v>
      </c>
      <c r="I16" s="91"/>
      <c r="J16" s="92"/>
      <c r="K16" s="14"/>
    </row>
    <row r="17" spans="1:11" ht="15">
      <c r="A17" s="122"/>
      <c r="B17" s="123"/>
      <c r="C17" s="123"/>
      <c r="D17" s="123"/>
      <c r="E17" s="123"/>
      <c r="F17" s="123"/>
      <c r="G17" s="124"/>
      <c r="H17" s="40">
        <f>IF((G13*0.4%)&lt;135,135,G13*0.4%)</f>
        <v>135</v>
      </c>
      <c r="I17" s="41" t="s">
        <v>29</v>
      </c>
      <c r="J17" s="42"/>
      <c r="K17" s="14"/>
    </row>
    <row r="18" spans="1:11" ht="15" customHeight="1">
      <c r="A18" s="122"/>
      <c r="B18" s="123"/>
      <c r="C18" s="123"/>
      <c r="D18" s="123"/>
      <c r="E18" s="123"/>
      <c r="F18" s="123"/>
      <c r="G18" s="124"/>
      <c r="H18" s="93" t="s">
        <v>47</v>
      </c>
      <c r="I18" s="94"/>
      <c r="J18" s="95"/>
      <c r="K18" s="14"/>
    </row>
    <row r="19" spans="1:11" ht="15.75" thickBot="1">
      <c r="A19" s="125"/>
      <c r="B19" s="126"/>
      <c r="C19" s="126"/>
      <c r="D19" s="126"/>
      <c r="E19" s="126"/>
      <c r="F19" s="126"/>
      <c r="G19" s="127"/>
      <c r="H19" s="43">
        <f>G13*0.25%</f>
        <v>0</v>
      </c>
      <c r="I19" s="44" t="s">
        <v>29</v>
      </c>
      <c r="J19" s="45"/>
      <c r="K19" s="14"/>
    </row>
    <row r="20" spans="1:10" ht="12.75" customHeight="1">
      <c r="A20" s="101" t="s">
        <v>48</v>
      </c>
      <c r="B20" s="107" t="s">
        <v>41</v>
      </c>
      <c r="C20" s="60" t="s">
        <v>53</v>
      </c>
      <c r="D20" s="107" t="s">
        <v>0</v>
      </c>
      <c r="E20" s="116" t="s">
        <v>39</v>
      </c>
      <c r="F20" s="61" t="s">
        <v>23</v>
      </c>
      <c r="G20" s="98" t="s">
        <v>55</v>
      </c>
      <c r="H20" s="98" t="s">
        <v>61</v>
      </c>
      <c r="I20" s="110" t="s">
        <v>40</v>
      </c>
      <c r="J20" s="113" t="s">
        <v>62</v>
      </c>
    </row>
    <row r="21" spans="1:10" ht="12.75">
      <c r="A21" s="102"/>
      <c r="B21" s="108"/>
      <c r="C21" s="62" t="s">
        <v>54</v>
      </c>
      <c r="D21" s="108"/>
      <c r="E21" s="117"/>
      <c r="F21" s="63">
        <v>0.015</v>
      </c>
      <c r="G21" s="99"/>
      <c r="H21" s="99"/>
      <c r="I21" s="111"/>
      <c r="J21" s="114"/>
    </row>
    <row r="22" spans="1:10" ht="13.5" thickBot="1">
      <c r="A22" s="103"/>
      <c r="B22" s="109"/>
      <c r="C22" s="64" t="s">
        <v>45</v>
      </c>
      <c r="D22" s="109"/>
      <c r="E22" s="118"/>
      <c r="F22" s="65"/>
      <c r="G22" s="100"/>
      <c r="H22" s="100"/>
      <c r="I22" s="112"/>
      <c r="J22" s="115"/>
    </row>
    <row r="23" spans="1:10" ht="13.5" thickBot="1">
      <c r="A23" s="66" t="s">
        <v>1</v>
      </c>
      <c r="B23" s="46">
        <f>(((G4*G5*G6)+(G7*G8*G5)+(G9*G5*G10)+(G5*G11*G12))*(100-G14))/100</f>
        <v>0</v>
      </c>
      <c r="C23" s="47">
        <f>(((G4*G5*I10)+(G7*G5*I10)+(G9*G5*I10)+(G5*G11*I10))*(G14))/100</f>
        <v>0</v>
      </c>
      <c r="D23" s="46">
        <v>0</v>
      </c>
      <c r="E23" s="47">
        <f>G13-D23</f>
        <v>0</v>
      </c>
      <c r="F23" s="46">
        <f>E23*F21</f>
        <v>0</v>
      </c>
      <c r="G23" s="46">
        <f>B23+C23</f>
        <v>0</v>
      </c>
      <c r="H23" s="47">
        <f>G23-D23-F23-$H$17-$H$19</f>
        <v>-135</v>
      </c>
      <c r="I23" s="46">
        <f aca="true" t="shared" si="0" ref="I23:I42">G23-B23</f>
        <v>0</v>
      </c>
      <c r="J23" s="48">
        <f>H23</f>
        <v>-135</v>
      </c>
    </row>
    <row r="24" spans="1:10" ht="13.5" thickBot="1">
      <c r="A24" s="67" t="s">
        <v>2</v>
      </c>
      <c r="B24" s="49">
        <f aca="true" t="shared" si="1" ref="B24:C42">B23</f>
        <v>0</v>
      </c>
      <c r="C24" s="50">
        <f>C23</f>
        <v>0</v>
      </c>
      <c r="D24" s="49">
        <f aca="true" t="shared" si="2" ref="D24:D32">$G$13/9</f>
        <v>0</v>
      </c>
      <c r="E24" s="50">
        <f>E23-D24</f>
        <v>0</v>
      </c>
      <c r="F24" s="49">
        <f>E24*$F21</f>
        <v>0</v>
      </c>
      <c r="G24" s="46">
        <f aca="true" t="shared" si="3" ref="G24:G42">B24+C24</f>
        <v>0</v>
      </c>
      <c r="H24" s="47">
        <f aca="true" t="shared" si="4" ref="H24:H42">G24-D24-F24-$H$17-$H$19</f>
        <v>-135</v>
      </c>
      <c r="I24" s="49">
        <f t="shared" si="0"/>
        <v>0</v>
      </c>
      <c r="J24" s="51">
        <f aca="true" t="shared" si="5" ref="J24:J42">J23+H24</f>
        <v>-270</v>
      </c>
    </row>
    <row r="25" spans="1:10" ht="13.5" thickBot="1">
      <c r="A25" s="67" t="s">
        <v>3</v>
      </c>
      <c r="B25" s="49">
        <f t="shared" si="1"/>
        <v>0</v>
      </c>
      <c r="C25" s="50">
        <f t="shared" si="1"/>
        <v>0</v>
      </c>
      <c r="D25" s="49">
        <f t="shared" si="2"/>
        <v>0</v>
      </c>
      <c r="E25" s="50">
        <f>E24-D25</f>
        <v>0</v>
      </c>
      <c r="F25" s="49">
        <f>E25*$F21</f>
        <v>0</v>
      </c>
      <c r="G25" s="46">
        <f t="shared" si="3"/>
        <v>0</v>
      </c>
      <c r="H25" s="47">
        <f t="shared" si="4"/>
        <v>-135</v>
      </c>
      <c r="I25" s="49">
        <f t="shared" si="0"/>
        <v>0</v>
      </c>
      <c r="J25" s="51">
        <f t="shared" si="5"/>
        <v>-405</v>
      </c>
    </row>
    <row r="26" spans="1:10" ht="13.5" thickBot="1">
      <c r="A26" s="67" t="s">
        <v>4</v>
      </c>
      <c r="B26" s="49">
        <f t="shared" si="1"/>
        <v>0</v>
      </c>
      <c r="C26" s="50">
        <f t="shared" si="1"/>
        <v>0</v>
      </c>
      <c r="D26" s="49">
        <f t="shared" si="2"/>
        <v>0</v>
      </c>
      <c r="E26" s="50">
        <f>E25-D26</f>
        <v>0</v>
      </c>
      <c r="F26" s="49">
        <f>E26*$F21</f>
        <v>0</v>
      </c>
      <c r="G26" s="46">
        <f t="shared" si="3"/>
        <v>0</v>
      </c>
      <c r="H26" s="47">
        <f t="shared" si="4"/>
        <v>-135</v>
      </c>
      <c r="I26" s="49">
        <f t="shared" si="0"/>
        <v>0</v>
      </c>
      <c r="J26" s="51">
        <f t="shared" si="5"/>
        <v>-540</v>
      </c>
    </row>
    <row r="27" spans="1:10" ht="13.5" thickBot="1">
      <c r="A27" s="67" t="s">
        <v>5</v>
      </c>
      <c r="B27" s="49">
        <f t="shared" si="1"/>
        <v>0</v>
      </c>
      <c r="C27" s="50">
        <f t="shared" si="1"/>
        <v>0</v>
      </c>
      <c r="D27" s="49">
        <f t="shared" si="2"/>
        <v>0</v>
      </c>
      <c r="E27" s="50">
        <f>E26-D27</f>
        <v>0</v>
      </c>
      <c r="F27" s="49">
        <f>E27*$F21</f>
        <v>0</v>
      </c>
      <c r="G27" s="46">
        <f t="shared" si="3"/>
        <v>0</v>
      </c>
      <c r="H27" s="47">
        <f t="shared" si="4"/>
        <v>-135</v>
      </c>
      <c r="I27" s="49">
        <f t="shared" si="0"/>
        <v>0</v>
      </c>
      <c r="J27" s="51">
        <f t="shared" si="5"/>
        <v>-675</v>
      </c>
    </row>
    <row r="28" spans="1:10" ht="13.5" thickBot="1">
      <c r="A28" s="67" t="s">
        <v>6</v>
      </c>
      <c r="B28" s="49">
        <f t="shared" si="1"/>
        <v>0</v>
      </c>
      <c r="C28" s="50">
        <f t="shared" si="1"/>
        <v>0</v>
      </c>
      <c r="D28" s="49">
        <f t="shared" si="2"/>
        <v>0</v>
      </c>
      <c r="E28" s="50">
        <f>E27-D28</f>
        <v>0</v>
      </c>
      <c r="F28" s="49">
        <f>E28*$F21</f>
        <v>0</v>
      </c>
      <c r="G28" s="46">
        <f t="shared" si="3"/>
        <v>0</v>
      </c>
      <c r="H28" s="47">
        <f t="shared" si="4"/>
        <v>-135</v>
      </c>
      <c r="I28" s="49">
        <f t="shared" si="0"/>
        <v>0</v>
      </c>
      <c r="J28" s="51">
        <f t="shared" si="5"/>
        <v>-810</v>
      </c>
    </row>
    <row r="29" spans="1:10" ht="13.5" thickBot="1">
      <c r="A29" s="67" t="s">
        <v>7</v>
      </c>
      <c r="B29" s="49">
        <f t="shared" si="1"/>
        <v>0</v>
      </c>
      <c r="C29" s="50">
        <f t="shared" si="1"/>
        <v>0</v>
      </c>
      <c r="D29" s="49">
        <f t="shared" si="2"/>
        <v>0</v>
      </c>
      <c r="E29" s="50">
        <f>E28-D27</f>
        <v>0</v>
      </c>
      <c r="F29" s="49">
        <f>E29*$F21</f>
        <v>0</v>
      </c>
      <c r="G29" s="46">
        <f t="shared" si="3"/>
        <v>0</v>
      </c>
      <c r="H29" s="47">
        <f t="shared" si="4"/>
        <v>-135</v>
      </c>
      <c r="I29" s="49">
        <f t="shared" si="0"/>
        <v>0</v>
      </c>
      <c r="J29" s="51">
        <f t="shared" si="5"/>
        <v>-945</v>
      </c>
    </row>
    <row r="30" spans="1:10" ht="13.5" thickBot="1">
      <c r="A30" s="67" t="s">
        <v>8</v>
      </c>
      <c r="B30" s="49">
        <f t="shared" si="1"/>
        <v>0</v>
      </c>
      <c r="C30" s="50">
        <f t="shared" si="1"/>
        <v>0</v>
      </c>
      <c r="D30" s="49">
        <f t="shared" si="2"/>
        <v>0</v>
      </c>
      <c r="E30" s="50">
        <f>E29-D28</f>
        <v>0</v>
      </c>
      <c r="F30" s="49">
        <f>E30*$F21</f>
        <v>0</v>
      </c>
      <c r="G30" s="46">
        <f t="shared" si="3"/>
        <v>0</v>
      </c>
      <c r="H30" s="47">
        <f t="shared" si="4"/>
        <v>-135</v>
      </c>
      <c r="I30" s="49">
        <f t="shared" si="0"/>
        <v>0</v>
      </c>
      <c r="J30" s="51">
        <f t="shared" si="5"/>
        <v>-1080</v>
      </c>
    </row>
    <row r="31" spans="1:10" ht="13.5" thickBot="1">
      <c r="A31" s="67" t="s">
        <v>9</v>
      </c>
      <c r="B31" s="49">
        <f t="shared" si="1"/>
        <v>0</v>
      </c>
      <c r="C31" s="50">
        <f t="shared" si="1"/>
        <v>0</v>
      </c>
      <c r="D31" s="49">
        <f t="shared" si="2"/>
        <v>0</v>
      </c>
      <c r="E31" s="50">
        <f>E30-D29</f>
        <v>0</v>
      </c>
      <c r="F31" s="49">
        <f>E31*$F21</f>
        <v>0</v>
      </c>
      <c r="G31" s="46">
        <f t="shared" si="3"/>
        <v>0</v>
      </c>
      <c r="H31" s="47">
        <f t="shared" si="4"/>
        <v>-135</v>
      </c>
      <c r="I31" s="49">
        <f t="shared" si="0"/>
        <v>0</v>
      </c>
      <c r="J31" s="51">
        <f t="shared" si="5"/>
        <v>-1215</v>
      </c>
    </row>
    <row r="32" spans="1:10" ht="13.5" thickBot="1">
      <c r="A32" s="67" t="s">
        <v>10</v>
      </c>
      <c r="B32" s="49">
        <f t="shared" si="1"/>
        <v>0</v>
      </c>
      <c r="C32" s="50">
        <f t="shared" si="1"/>
        <v>0</v>
      </c>
      <c r="D32" s="49">
        <f t="shared" si="2"/>
        <v>0</v>
      </c>
      <c r="E32" s="50">
        <f>E31-D30</f>
        <v>0</v>
      </c>
      <c r="F32" s="49">
        <f>E32*$F21</f>
        <v>0</v>
      </c>
      <c r="G32" s="46">
        <f t="shared" si="3"/>
        <v>0</v>
      </c>
      <c r="H32" s="47">
        <f t="shared" si="4"/>
        <v>-135</v>
      </c>
      <c r="I32" s="49">
        <f t="shared" si="0"/>
        <v>0</v>
      </c>
      <c r="J32" s="51">
        <f t="shared" si="5"/>
        <v>-1350</v>
      </c>
    </row>
    <row r="33" spans="1:10" ht="13.5" thickBot="1">
      <c r="A33" s="67" t="s">
        <v>11</v>
      </c>
      <c r="B33" s="49">
        <f t="shared" si="1"/>
        <v>0</v>
      </c>
      <c r="C33" s="50">
        <f t="shared" si="1"/>
        <v>0</v>
      </c>
      <c r="D33" s="49"/>
      <c r="E33" s="50"/>
      <c r="F33" s="49"/>
      <c r="G33" s="46">
        <f t="shared" si="3"/>
        <v>0</v>
      </c>
      <c r="H33" s="47">
        <f t="shared" si="4"/>
        <v>-135</v>
      </c>
      <c r="I33" s="49">
        <f t="shared" si="0"/>
        <v>0</v>
      </c>
      <c r="J33" s="51">
        <f t="shared" si="5"/>
        <v>-1485</v>
      </c>
    </row>
    <row r="34" spans="1:10" ht="13.5" thickBot="1">
      <c r="A34" s="67" t="s">
        <v>12</v>
      </c>
      <c r="B34" s="49">
        <f t="shared" si="1"/>
        <v>0</v>
      </c>
      <c r="C34" s="50">
        <f t="shared" si="1"/>
        <v>0</v>
      </c>
      <c r="D34" s="49"/>
      <c r="E34" s="50"/>
      <c r="F34" s="49"/>
      <c r="G34" s="46">
        <f t="shared" si="3"/>
        <v>0</v>
      </c>
      <c r="H34" s="47">
        <f t="shared" si="4"/>
        <v>-135</v>
      </c>
      <c r="I34" s="49">
        <f t="shared" si="0"/>
        <v>0</v>
      </c>
      <c r="J34" s="51">
        <f t="shared" si="5"/>
        <v>-1620</v>
      </c>
    </row>
    <row r="35" spans="1:10" ht="13.5" thickBot="1">
      <c r="A35" s="67" t="s">
        <v>13</v>
      </c>
      <c r="B35" s="49">
        <f t="shared" si="1"/>
        <v>0</v>
      </c>
      <c r="C35" s="50">
        <f t="shared" si="1"/>
        <v>0</v>
      </c>
      <c r="D35" s="49"/>
      <c r="E35" s="50"/>
      <c r="F35" s="49"/>
      <c r="G35" s="46">
        <f t="shared" si="3"/>
        <v>0</v>
      </c>
      <c r="H35" s="47">
        <f t="shared" si="4"/>
        <v>-135</v>
      </c>
      <c r="I35" s="49">
        <f t="shared" si="0"/>
        <v>0</v>
      </c>
      <c r="J35" s="51">
        <f t="shared" si="5"/>
        <v>-1755</v>
      </c>
    </row>
    <row r="36" spans="1:10" ht="13.5" thickBot="1">
      <c r="A36" s="67" t="s">
        <v>14</v>
      </c>
      <c r="B36" s="49">
        <f t="shared" si="1"/>
        <v>0</v>
      </c>
      <c r="C36" s="50">
        <f t="shared" si="1"/>
        <v>0</v>
      </c>
      <c r="D36" s="49"/>
      <c r="E36" s="50"/>
      <c r="F36" s="49"/>
      <c r="G36" s="46">
        <f t="shared" si="3"/>
        <v>0</v>
      </c>
      <c r="H36" s="47">
        <f t="shared" si="4"/>
        <v>-135</v>
      </c>
      <c r="I36" s="49">
        <f t="shared" si="0"/>
        <v>0</v>
      </c>
      <c r="J36" s="51">
        <f t="shared" si="5"/>
        <v>-1890</v>
      </c>
    </row>
    <row r="37" spans="1:10" ht="13.5" thickBot="1">
      <c r="A37" s="67" t="s">
        <v>15</v>
      </c>
      <c r="B37" s="49">
        <f t="shared" si="1"/>
        <v>0</v>
      </c>
      <c r="C37" s="50">
        <f t="shared" si="1"/>
        <v>0</v>
      </c>
      <c r="D37" s="49"/>
      <c r="E37" s="50"/>
      <c r="F37" s="49"/>
      <c r="G37" s="46">
        <f t="shared" si="3"/>
        <v>0</v>
      </c>
      <c r="H37" s="47">
        <f t="shared" si="4"/>
        <v>-135</v>
      </c>
      <c r="I37" s="49">
        <f t="shared" si="0"/>
        <v>0</v>
      </c>
      <c r="J37" s="51">
        <f t="shared" si="5"/>
        <v>-2025</v>
      </c>
    </row>
    <row r="38" spans="1:10" ht="13.5" thickBot="1">
      <c r="A38" s="67" t="s">
        <v>16</v>
      </c>
      <c r="B38" s="49">
        <f t="shared" si="1"/>
        <v>0</v>
      </c>
      <c r="C38" s="50">
        <f t="shared" si="1"/>
        <v>0</v>
      </c>
      <c r="D38" s="49"/>
      <c r="E38" s="50"/>
      <c r="F38" s="49"/>
      <c r="G38" s="46">
        <f t="shared" si="3"/>
        <v>0</v>
      </c>
      <c r="H38" s="47">
        <f t="shared" si="4"/>
        <v>-135</v>
      </c>
      <c r="I38" s="49">
        <f t="shared" si="0"/>
        <v>0</v>
      </c>
      <c r="J38" s="51">
        <f t="shared" si="5"/>
        <v>-2160</v>
      </c>
    </row>
    <row r="39" spans="1:10" ht="13.5" thickBot="1">
      <c r="A39" s="67" t="s">
        <v>17</v>
      </c>
      <c r="B39" s="49">
        <f t="shared" si="1"/>
        <v>0</v>
      </c>
      <c r="C39" s="50">
        <f t="shared" si="1"/>
        <v>0</v>
      </c>
      <c r="D39" s="49"/>
      <c r="E39" s="50"/>
      <c r="F39" s="49"/>
      <c r="G39" s="46">
        <f t="shared" si="3"/>
        <v>0</v>
      </c>
      <c r="H39" s="47">
        <f t="shared" si="4"/>
        <v>-135</v>
      </c>
      <c r="I39" s="49">
        <f t="shared" si="0"/>
        <v>0</v>
      </c>
      <c r="J39" s="51">
        <f t="shared" si="5"/>
        <v>-2295</v>
      </c>
    </row>
    <row r="40" spans="1:10" ht="13.5" thickBot="1">
      <c r="A40" s="67" t="s">
        <v>18</v>
      </c>
      <c r="B40" s="49">
        <f t="shared" si="1"/>
        <v>0</v>
      </c>
      <c r="C40" s="50">
        <f t="shared" si="1"/>
        <v>0</v>
      </c>
      <c r="D40" s="49"/>
      <c r="E40" s="50"/>
      <c r="F40" s="49"/>
      <c r="G40" s="46">
        <f t="shared" si="3"/>
        <v>0</v>
      </c>
      <c r="H40" s="47">
        <f t="shared" si="4"/>
        <v>-135</v>
      </c>
      <c r="I40" s="49">
        <f t="shared" si="0"/>
        <v>0</v>
      </c>
      <c r="J40" s="51">
        <f t="shared" si="5"/>
        <v>-2430</v>
      </c>
    </row>
    <row r="41" spans="1:10" ht="13.5" thickBot="1">
      <c r="A41" s="67" t="s">
        <v>19</v>
      </c>
      <c r="B41" s="49">
        <f t="shared" si="1"/>
        <v>0</v>
      </c>
      <c r="C41" s="50">
        <f t="shared" si="1"/>
        <v>0</v>
      </c>
      <c r="D41" s="49"/>
      <c r="E41" s="50"/>
      <c r="F41" s="49"/>
      <c r="G41" s="46">
        <f t="shared" si="3"/>
        <v>0</v>
      </c>
      <c r="H41" s="47">
        <f t="shared" si="4"/>
        <v>-135</v>
      </c>
      <c r="I41" s="49">
        <f t="shared" si="0"/>
        <v>0</v>
      </c>
      <c r="J41" s="51">
        <f t="shared" si="5"/>
        <v>-2565</v>
      </c>
    </row>
    <row r="42" spans="1:10" ht="12.75">
      <c r="A42" s="67" t="s">
        <v>20</v>
      </c>
      <c r="B42" s="49">
        <f t="shared" si="1"/>
        <v>0</v>
      </c>
      <c r="C42" s="50">
        <f t="shared" si="1"/>
        <v>0</v>
      </c>
      <c r="D42" s="49"/>
      <c r="E42" s="50"/>
      <c r="F42" s="49"/>
      <c r="G42" s="46">
        <f t="shared" si="3"/>
        <v>0</v>
      </c>
      <c r="H42" s="47">
        <f t="shared" si="4"/>
        <v>-135</v>
      </c>
      <c r="I42" s="49">
        <f t="shared" si="0"/>
        <v>0</v>
      </c>
      <c r="J42" s="51">
        <f t="shared" si="5"/>
        <v>-2700</v>
      </c>
    </row>
    <row r="43" spans="1:10" ht="13.5" thickBot="1">
      <c r="A43" s="68"/>
      <c r="B43" s="52" t="s">
        <v>21</v>
      </c>
      <c r="C43" s="69"/>
      <c r="D43" s="52"/>
      <c r="E43" s="69"/>
      <c r="F43" s="52"/>
      <c r="G43" s="52"/>
      <c r="H43" s="53"/>
      <c r="I43" s="54"/>
      <c r="J43" s="55"/>
    </row>
    <row r="44" spans="1:10" ht="13.5" thickBot="1">
      <c r="A44" s="70" t="s">
        <v>24</v>
      </c>
      <c r="B44" s="56">
        <f>SUM(B23:B42)</f>
        <v>0</v>
      </c>
      <c r="C44" s="57">
        <f>SUM(C23:C42)</f>
        <v>0</v>
      </c>
      <c r="D44" s="56">
        <f>SUM(D23:D43)</f>
        <v>0</v>
      </c>
      <c r="E44" s="57"/>
      <c r="F44" s="56">
        <f>SUM(F23:F32)</f>
        <v>0</v>
      </c>
      <c r="G44" s="56">
        <f>SUM(G23:G32)</f>
        <v>0</v>
      </c>
      <c r="H44" s="57">
        <f>SUM(H23:H43)</f>
        <v>-2700</v>
      </c>
      <c r="I44" s="56">
        <f>SUM(I23:I43)</f>
        <v>0</v>
      </c>
      <c r="J44" s="58">
        <f>J42</f>
        <v>-2700</v>
      </c>
    </row>
    <row r="45" spans="1:10" ht="19.5" thickTop="1">
      <c r="A45" s="15"/>
      <c r="B45" s="15"/>
      <c r="C45" s="15"/>
      <c r="D45" s="16"/>
      <c r="E45" s="16"/>
      <c r="F45" s="17"/>
      <c r="G45" s="18"/>
      <c r="H45" s="15"/>
      <c r="I45" s="59" t="s">
        <v>21</v>
      </c>
      <c r="J45" s="15"/>
    </row>
    <row r="46" spans="1:10" ht="18.75">
      <c r="A46" s="4" t="s">
        <v>37</v>
      </c>
      <c r="B46" s="5"/>
      <c r="C46" s="5"/>
      <c r="D46" s="6"/>
      <c r="E46" s="6"/>
      <c r="F46" s="7"/>
      <c r="G46" s="8"/>
      <c r="H46" s="2"/>
      <c r="I46" s="2"/>
      <c r="J46" s="2"/>
    </row>
    <row r="47" spans="1:10" ht="18.75">
      <c r="A47" s="5" t="s">
        <v>56</v>
      </c>
      <c r="B47" s="5"/>
      <c r="C47" s="5"/>
      <c r="D47" s="6"/>
      <c r="E47" s="6"/>
      <c r="F47" s="7"/>
      <c r="G47" s="9"/>
      <c r="H47" s="2"/>
      <c r="I47" s="2"/>
      <c r="J47" s="2"/>
    </row>
    <row r="48" spans="1:7" ht="12.75">
      <c r="A48" s="10"/>
      <c r="B48" s="10"/>
      <c r="C48" s="10"/>
      <c r="D48" s="11"/>
      <c r="E48" s="11"/>
      <c r="F48" s="11"/>
      <c r="G48" s="9"/>
    </row>
    <row r="49" spans="1:7" ht="12.75">
      <c r="A49" s="10"/>
      <c r="B49" s="10"/>
      <c r="C49" s="10"/>
      <c r="D49" s="11"/>
      <c r="E49" s="11"/>
      <c r="F49" s="11"/>
      <c r="G49" s="9"/>
    </row>
    <row r="50" spans="1:7" ht="12.75">
      <c r="A50" s="10"/>
      <c r="B50" s="10"/>
      <c r="C50" s="10"/>
      <c r="D50" s="11"/>
      <c r="E50" s="11"/>
      <c r="F50" s="11"/>
      <c r="G50" s="9"/>
    </row>
    <row r="51" spans="1:7" ht="18.75">
      <c r="A51" s="10"/>
      <c r="D51" s="12"/>
      <c r="E51" s="11"/>
      <c r="F51" s="7"/>
      <c r="G51" s="8"/>
    </row>
    <row r="53" ht="15.75">
      <c r="A53" s="13"/>
    </row>
  </sheetData>
  <sheetProtection sheet="1" selectLockedCells="1"/>
  <mergeCells count="31">
    <mergeCell ref="A2:F2"/>
    <mergeCell ref="A3:F3"/>
    <mergeCell ref="A4:F4"/>
    <mergeCell ref="A5:F5"/>
    <mergeCell ref="A6:F6"/>
    <mergeCell ref="A7:F7"/>
    <mergeCell ref="E20:E22"/>
    <mergeCell ref="A12:F12"/>
    <mergeCell ref="A13:F13"/>
    <mergeCell ref="A16:G19"/>
    <mergeCell ref="A15:F15"/>
    <mergeCell ref="A8:F8"/>
    <mergeCell ref="A9:F9"/>
    <mergeCell ref="A10:F10"/>
    <mergeCell ref="A11:F11"/>
    <mergeCell ref="H18:J18"/>
    <mergeCell ref="H14:J14"/>
    <mergeCell ref="G20:G22"/>
    <mergeCell ref="A20:A22"/>
    <mergeCell ref="A14:F14"/>
    <mergeCell ref="B20:B22"/>
    <mergeCell ref="H20:H22"/>
    <mergeCell ref="I20:I22"/>
    <mergeCell ref="J20:J22"/>
    <mergeCell ref="D20:D22"/>
    <mergeCell ref="H2:J2"/>
    <mergeCell ref="H3:J3"/>
    <mergeCell ref="H4:J4"/>
    <mergeCell ref="H6:J6"/>
    <mergeCell ref="H5:J5"/>
    <mergeCell ref="H16:J16"/>
  </mergeCells>
  <printOptions horizontalCentered="1" verticalCentered="1"/>
  <pageMargins left="0.7874015748031497" right="0.7874015748031497" top="0.31496062992125984" bottom="0.5118110236220472" header="0.5118110236220472" footer="0.5118110236220472"/>
  <pageSetup fitToHeight="1" fitToWidth="1" horizontalDpi="600" verticalDpi="600" orientation="landscape" paperSize="9" scale="80" r:id="rId4"/>
  <headerFooter alignWithMargins="0">
    <oddFooter>&amp;C&amp;A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5"/>
  <sheetViews>
    <sheetView zoomScalePageLayoutView="0" workbookViewId="0" topLeftCell="A1">
      <selection activeCell="B25" sqref="A2:B25"/>
    </sheetView>
  </sheetViews>
  <sheetFormatPr defaultColWidth="11.421875" defaultRowHeight="12.75"/>
  <cols>
    <col min="2" max="2" width="11.421875" style="0" customWidth="1"/>
  </cols>
  <sheetData>
    <row r="2" spans="1:2" ht="12.75">
      <c r="A2" s="76" t="s">
        <v>65</v>
      </c>
      <c r="B2" s="76" t="s">
        <v>66</v>
      </c>
    </row>
    <row r="3" spans="1:2" ht="12.75">
      <c r="A3" s="76">
        <v>1</v>
      </c>
      <c r="B3" s="77">
        <f>'TST-Amortisation'!G15*(1+('TST-Amortisation'!$I$8/100))</f>
        <v>0</v>
      </c>
    </row>
    <row r="4" spans="1:2" ht="12.75">
      <c r="A4" s="76">
        <v>2</v>
      </c>
      <c r="B4" s="77">
        <f>B3*(1+('TST-Amortisation'!$I$8/100))</f>
        <v>0</v>
      </c>
    </row>
    <row r="5" spans="1:2" ht="12.75">
      <c r="A5" s="76">
        <v>3</v>
      </c>
      <c r="B5" s="77">
        <f>B4*(1+('TST-Amortisation'!$I$8/100))</f>
        <v>0</v>
      </c>
    </row>
    <row r="6" spans="1:2" ht="12.75">
      <c r="A6" s="76">
        <v>4</v>
      </c>
      <c r="B6" s="77">
        <f>B5*(1+('TST-Amortisation'!$I$8/100))</f>
        <v>0</v>
      </c>
    </row>
    <row r="7" spans="1:2" ht="12.75">
      <c r="A7" s="76">
        <v>5</v>
      </c>
      <c r="B7" s="77">
        <f>B6*(1+('TST-Amortisation'!$I$8/100))</f>
        <v>0</v>
      </c>
    </row>
    <row r="8" spans="1:2" ht="12.75">
      <c r="A8" s="76">
        <v>6</v>
      </c>
      <c r="B8" s="77">
        <f>B7*(1+('TST-Amortisation'!$I$8/100))</f>
        <v>0</v>
      </c>
    </row>
    <row r="9" spans="1:2" ht="12.75">
      <c r="A9" s="76">
        <v>7</v>
      </c>
      <c r="B9" s="77">
        <f>B8*(1+('TST-Amortisation'!$I$8/100))</f>
        <v>0</v>
      </c>
    </row>
    <row r="10" spans="1:2" ht="12.75">
      <c r="A10" s="76">
        <v>8</v>
      </c>
      <c r="B10" s="77">
        <f>B9*(1+('TST-Amortisation'!$I$8/100))</f>
        <v>0</v>
      </c>
    </row>
    <row r="11" spans="1:2" ht="12.75">
      <c r="A11" s="76">
        <v>9</v>
      </c>
      <c r="B11" s="77">
        <f>B10*(1+('TST-Amortisation'!$I$8/100))</f>
        <v>0</v>
      </c>
    </row>
    <row r="12" spans="1:2" ht="12.75">
      <c r="A12" s="76">
        <v>10</v>
      </c>
      <c r="B12" s="77">
        <f>B11*(1+('TST-Amortisation'!$I$8/100))</f>
        <v>0</v>
      </c>
    </row>
    <row r="13" spans="1:2" ht="12.75">
      <c r="A13" s="76">
        <v>11</v>
      </c>
      <c r="B13" s="77">
        <f>B12*(1+('TST-Amortisation'!$I$8/100))</f>
        <v>0</v>
      </c>
    </row>
    <row r="14" spans="1:2" ht="12.75">
      <c r="A14" s="76">
        <v>12</v>
      </c>
      <c r="B14" s="77">
        <f>B13*(1+('TST-Amortisation'!$I$8/100))</f>
        <v>0</v>
      </c>
    </row>
    <row r="15" spans="1:2" ht="12.75">
      <c r="A15" s="76">
        <v>13</v>
      </c>
      <c r="B15" s="77">
        <f>B14*(1+('TST-Amortisation'!$I$8/100))</f>
        <v>0</v>
      </c>
    </row>
    <row r="16" spans="1:2" ht="12.75">
      <c r="A16" s="76">
        <v>14</v>
      </c>
      <c r="B16" s="77">
        <f>B15*(1+('TST-Amortisation'!$I$8/100))</f>
        <v>0</v>
      </c>
    </row>
    <row r="17" spans="1:2" ht="12.75">
      <c r="A17" s="76">
        <v>15</v>
      </c>
      <c r="B17" s="77">
        <f>B16*(1+('TST-Amortisation'!$I$8/100))</f>
        <v>0</v>
      </c>
    </row>
    <row r="18" spans="1:2" ht="12.75">
      <c r="A18" s="76">
        <v>16</v>
      </c>
      <c r="B18" s="77">
        <f>B17*(1+('TST-Amortisation'!$I$8/100))</f>
        <v>0</v>
      </c>
    </row>
    <row r="19" spans="1:2" ht="12.75">
      <c r="A19" s="76">
        <v>17</v>
      </c>
      <c r="B19" s="77">
        <f>B18*(1+('TST-Amortisation'!$I$8/100))</f>
        <v>0</v>
      </c>
    </row>
    <row r="20" spans="1:2" ht="12.75">
      <c r="A20" s="76">
        <v>18</v>
      </c>
      <c r="B20" s="77">
        <f>B19*(1+('TST-Amortisation'!$I$8/100))</f>
        <v>0</v>
      </c>
    </row>
    <row r="21" spans="1:2" ht="12.75">
      <c r="A21" s="76">
        <v>19</v>
      </c>
      <c r="B21" s="77">
        <f>B20*(1+('TST-Amortisation'!$I$8/100))</f>
        <v>0</v>
      </c>
    </row>
    <row r="22" spans="1:2" ht="13.5" thickBot="1">
      <c r="A22" s="78">
        <v>20</v>
      </c>
      <c r="B22" s="79">
        <f>B21*(1+('TST-Amortisation'!$I$8/100))</f>
        <v>0</v>
      </c>
    </row>
    <row r="23" spans="1:2" ht="13.5" thickTop="1">
      <c r="A23" s="76"/>
      <c r="B23" s="77">
        <f>SUM(B3:B22)</f>
        <v>0</v>
      </c>
    </row>
    <row r="24" spans="1:2" ht="12.75">
      <c r="A24" s="76"/>
      <c r="B24" s="76"/>
    </row>
    <row r="25" spans="1:2" ht="12.75">
      <c r="A25" s="76" t="s">
        <v>67</v>
      </c>
      <c r="B25" s="77">
        <f>B23/20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5KW</dc:title>
  <dc:subject>Rentabilitätsberechnung Photovoltaikanlage</dc:subject>
  <dc:creator>Setzermann</dc:creator>
  <cp:keywords/>
  <dc:description/>
  <cp:lastModifiedBy>Paul Setzermann</cp:lastModifiedBy>
  <cp:lastPrinted>2014-09-29T08:05:15Z</cp:lastPrinted>
  <dcterms:created xsi:type="dcterms:W3CDTF">2001-05-25T12:50:44Z</dcterms:created>
  <dcterms:modified xsi:type="dcterms:W3CDTF">2018-09-03T14:45:53Z</dcterms:modified>
  <cp:category/>
  <cp:version/>
  <cp:contentType/>
  <cp:contentStatus/>
</cp:coreProperties>
</file>